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0" windowWidth="15480" windowHeight="8130" activeTab="0"/>
  </bookViews>
  <sheets>
    <sheet name="uptodate13" sheetId="1" r:id="rId1"/>
    <sheet name="aucav13" sheetId="2" r:id="rId2"/>
    <sheet name="bp13" sheetId="3" r:id="rId3"/>
    <sheet name="bp12" sheetId="4" r:id="rId4"/>
    <sheet name="bp11" sheetId="5" r:id="rId5"/>
    <sheet name="bp10" sheetId="6" r:id="rId6"/>
    <sheet name="bp09" sheetId="7" r:id="rId7"/>
    <sheet name="bp08" sheetId="8" r:id="rId8"/>
    <sheet name="bp07" sheetId="9" r:id="rId9"/>
    <sheet name="bp04(sree)" sheetId="10" r:id="rId10"/>
    <sheet name="uptodate06" sheetId="11" r:id="rId11"/>
    <sheet name="aucav06" sheetId="12" r:id="rId12"/>
    <sheet name="bp06" sheetId="13" r:id="rId13"/>
    <sheet name="bp05" sheetId="14" r:id="rId14"/>
    <sheet name="bp04" sheetId="15" r:id="rId15"/>
    <sheet name="bp03" sheetId="16" r:id="rId16"/>
    <sheet name="bp02" sheetId="17" r:id="rId17"/>
    <sheet name="bp0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<sst xmlns="http://schemas.openxmlformats.org/spreadsheetml/2006/main" count="1607" uniqueCount="643">
  <si>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</si>
  <si>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</si>
  <si>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</si>
  <si>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</si>
  <si>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</si>
  <si>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</si>
  <si>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</si>
  <si>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</si>
  <si>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</si>
  <si>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</si>
  <si>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</si>
  <si>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</si>
  <si>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</si>
  <si>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</si>
  <si>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</si>
  <si>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</si>
  <si>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</si>
  <si>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</si>
  <si>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</si>
  <si>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</si>
  <si>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</si>
  <si>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</si>
  <si>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</si>
  <si>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</si>
  <si>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</si>
  <si>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</si>
  <si>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</si>
  <si>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</si>
  <si>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</si>
  <si>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</si>
  <si>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</si>
  <si>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</si>
  <si>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</si>
  <si>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</si>
  <si>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</si>
  <si>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</si>
  <si>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</si>
  <si>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</si>
  <si>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</si>
  <si>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</si>
  <si>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</si>
  <si>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</si>
  <si>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</si>
  <si>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</si>
  <si>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</si>
  <si>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</si>
  <si>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</si>
  <si>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</si>
  <si>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</si>
  <si>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</si>
  <si>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</si>
  <si>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</si>
  <si>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</si>
  <si>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</si>
  <si>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</si>
  <si>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</si>
  <si>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</si>
  <si>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</si>
  <si>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</si>
  <si>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</si>
  <si>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</si>
  <si>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</si>
  <si>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</si>
  <si>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</si>
  <si>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</si>
  <si>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</si>
  <si>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</si>
  <si>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</si>
  <si>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</si>
  <si>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</si>
  <si>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</si>
  <si>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</si>
  <si>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</si>
  <si>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</si>
  <si>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</si>
  <si>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</si>
  <si>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</si>
  <si>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</si>
  <si>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</si>
  <si>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</si>
  <si>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</si>
  <si>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</si>
  <si>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</si>
  <si>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</si>
  <si>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</si>
  <si>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</si>
  <si>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</si>
  <si>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</si>
  <si>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</si>
  <si>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</si>
  <si>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</si>
  <si>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</si>
  <si>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</si>
  <si>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</si>
  <si>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</si>
  <si>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</si>
  <si>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</si>
  <si>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</si>
  <si>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</si>
  <si>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</si>
  <si>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</si>
  <si>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</si>
  <si>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</si>
  <si>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</si>
  <si>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</si>
  <si>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</si>
  <si>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</si>
  <si>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</si>
  <si>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</si>
  <si>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</si>
  <si>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</si>
  <si>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</si>
  <si>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</si>
  <si>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</si>
  <si>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</si>
  <si>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</si>
  <si>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</si>
  <si>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</si>
  <si>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</si>
  <si>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</si>
  <si>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</si>
  <si>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</si>
  <si>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</si>
  <si>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</si>
  <si>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</si>
  <si>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</si>
  <si>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</si>
  <si>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</si>
  <si>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</si>
  <si>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</si>
  <si>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</si>
  <si>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</si>
  <si>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</si>
  <si>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</si>
  <si>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</si>
  <si>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</si>
  <si>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</si>
  <si>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</si>
  <si>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</si>
  <si>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</si>
  <si>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</si>
  <si>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</si>
  <si>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</si>
  <si>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</si>
  <si>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</si>
  <si>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</si>
  <si>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</si>
  <si>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</si>
  <si>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</si>
  <si>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</si>
  <si>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</si>
  <si>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</si>
  <si>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</si>
  <si>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</si>
  <si>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</si>
  <si>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</si>
  <si>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</si>
  <si>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</si>
  <si>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</si>
  <si>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</si>
  <si>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</si>
  <si>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</si>
  <si>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</si>
  <si>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</si>
  <si>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Av.Price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</si>
  <si>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</si>
  <si>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</si>
  <si>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</si>
  <si>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</si>
  <si>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</si>
  <si>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</si>
  <si>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</si>
  <si>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</si>
  <si>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</si>
  <si>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</si>
  <si>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</si>
  <si>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</si>
  <si>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</si>
  <si>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</si>
  <si>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</si>
  <si>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</si>
  <si>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</si>
  <si>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</si>
  <si>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</si>
  <si>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</si>
  <si>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</si>
  <si>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</si>
  <si>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</si>
  <si>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</si>
  <si>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</si>
  <si>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</si>
  <si>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</si>
  <si>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</si>
  <si>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</si>
  <si>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</si>
  <si>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</si>
  <si>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</si>
  <si>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Ref: PBL/114/04/2023</t>
  </si>
  <si>
    <t>Date : 21/05/2023</t>
  </si>
  <si>
    <t>Buyers Purchase Statement of Sale No. 04 (2023-2024) Season held on 15th May, 2023</t>
  </si>
  <si>
    <t>8,65,896.00</t>
  </si>
  <si>
    <t>1,23,628.00</t>
  </si>
  <si>
    <t>12,95,231.70</t>
  </si>
  <si>
    <t>1,50,547.00</t>
  </si>
  <si>
    <t>1,77,268.00</t>
  </si>
  <si>
    <t>Bengal Tea House</t>
  </si>
  <si>
    <t>5,13,171.00</t>
  </si>
  <si>
    <t>10,47,374.50</t>
  </si>
  <si>
    <t>City Tea Estates Ltd.</t>
  </si>
  <si>
    <t>5,65,772.40</t>
  </si>
  <si>
    <t>6,05,778.40</t>
  </si>
  <si>
    <t>1,57,549.00</t>
  </si>
  <si>
    <t>4,69,816.00</t>
  </si>
  <si>
    <t>8,50,053.50</t>
  </si>
  <si>
    <t>19,07,968.40</t>
  </si>
  <si>
    <t>6,17,726.00</t>
  </si>
  <si>
    <t>94,02,653.60</t>
  </si>
  <si>
    <t>6,28,857.40</t>
  </si>
  <si>
    <t>6,82,884.00</t>
  </si>
  <si>
    <t>1,57,342.50</t>
  </si>
  <si>
    <t>13,58,980.10</t>
  </si>
  <si>
    <t>M. Ahmad Tea &amp; Lands Co. Ltd.</t>
  </si>
  <si>
    <t>16,55,000.30</t>
  </si>
  <si>
    <t>14,38,657.50</t>
  </si>
  <si>
    <t>4,66,635.00</t>
  </si>
  <si>
    <t>9,03,169.70</t>
  </si>
  <si>
    <t>Pabna Tea Store</t>
  </si>
  <si>
    <t>2,11,633.80</t>
  </si>
  <si>
    <t>1,36,886.50</t>
  </si>
  <si>
    <t>Rose Tea House</t>
  </si>
  <si>
    <t>10,17,279.00</t>
  </si>
  <si>
    <t>4,37,797.50</t>
  </si>
  <si>
    <t>2,58,725.00</t>
  </si>
  <si>
    <t>Salim Tea House</t>
  </si>
  <si>
    <t>2,29,310.00</t>
  </si>
  <si>
    <t>14,25,531.20</t>
  </si>
  <si>
    <t>1,53,160.00</t>
  </si>
  <si>
    <t>Shaw Wallace (BD) Ltd.</t>
  </si>
  <si>
    <t>9,73,845.50</t>
  </si>
  <si>
    <t>6,28,934.80</t>
  </si>
  <si>
    <t>1,38,165.5</t>
  </si>
  <si>
    <t>1,66,856.2</t>
  </si>
  <si>
    <t>3,16,44,673.30</t>
  </si>
  <si>
    <t>C T C</t>
  </si>
  <si>
    <t>Ref: PBL/114/05/2023</t>
  </si>
  <si>
    <t>Date : 28/05/2023</t>
  </si>
  <si>
    <t>Buyers Purchase Statement of Sale No. 05 (2023-2024) Season held on 22nd May, 2023</t>
  </si>
  <si>
    <t>39,73,421.50</t>
  </si>
  <si>
    <t>2,06,622.00</t>
  </si>
  <si>
    <t>1,38,084.50</t>
  </si>
  <si>
    <t>1,56,814.00</t>
  </si>
  <si>
    <t>7,71,179.50</t>
  </si>
  <si>
    <t>2,66,199.00</t>
  </si>
  <si>
    <t>1,38,583.00</t>
  </si>
  <si>
    <t>14,11,348.00</t>
  </si>
  <si>
    <t>66,03,800.00</t>
  </si>
  <si>
    <t>2,15,850.50</t>
  </si>
  <si>
    <t>Karnafuli Cha Ghar</t>
  </si>
  <si>
    <t>2,04,385.00</t>
  </si>
  <si>
    <t>36,18,296.10</t>
  </si>
  <si>
    <t>1,09,670.00</t>
  </si>
  <si>
    <t>25,78,730.90</t>
  </si>
  <si>
    <t>4,04,450.50</t>
  </si>
  <si>
    <t>4,70,384.40</t>
  </si>
  <si>
    <t>2,62,211.00</t>
  </si>
  <si>
    <t>8,29,496.70</t>
  </si>
  <si>
    <t>Sham Tea Supply</t>
  </si>
  <si>
    <t>1,75,009.20</t>
  </si>
  <si>
    <t>4,64,103.50</t>
  </si>
  <si>
    <t>6,10,281.80</t>
  </si>
  <si>
    <t>13,32,982.50</t>
  </si>
  <si>
    <t>Vitalac Dairy &amp; Food Inds. Ltd.,</t>
  </si>
  <si>
    <t>1,45,901.00</t>
  </si>
  <si>
    <t>1,09,771.5</t>
  </si>
  <si>
    <t>1,39,861.5</t>
  </si>
  <si>
    <t>2,78,13,279.00</t>
  </si>
  <si>
    <t>Nasirabad, Chattogram.</t>
  </si>
  <si>
    <t>BISMILLAH TEA</t>
  </si>
  <si>
    <t>CHUNDEECHERRA</t>
  </si>
  <si>
    <t>CHUNDE A/C PARKUL</t>
  </si>
  <si>
    <t>DOLOI</t>
  </si>
  <si>
    <t>FABIHA</t>
  </si>
  <si>
    <t>JUNGLEBARI</t>
  </si>
  <si>
    <t>KAIYACHERRA DALU</t>
  </si>
  <si>
    <t>KARNOJHARA AGRO LTD.</t>
  </si>
  <si>
    <t>KHADIM</t>
  </si>
  <si>
    <t>LUAYUNI &amp; HOLICHERRA</t>
  </si>
  <si>
    <t>MADABPORE</t>
  </si>
  <si>
    <t>MALNICHERRA</t>
  </si>
  <si>
    <t>MIRZAPORE</t>
  </si>
  <si>
    <t>MOLY TEA FACTORY</t>
  </si>
  <si>
    <t>MORGEN TEA INDS.</t>
  </si>
  <si>
    <t>MOULVI</t>
  </si>
  <si>
    <t>NEW SAMANBAGH</t>
  </si>
  <si>
    <t>N.B.C.T.I.</t>
  </si>
  <si>
    <t>NAHEED</t>
  </si>
  <si>
    <t>PATRAKHOLA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</si>
  <si>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</si>
  <si>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</si>
  <si>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</si>
  <si>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</si>
  <si>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</si>
  <si>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</si>
  <si>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</si>
  <si>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</si>
  <si>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</si>
  <si>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Qty.(Kilo.)</t>
  </si>
  <si>
    <t>Av.Pr.</t>
  </si>
  <si>
    <t>GRAND TOTAL:</t>
  </si>
  <si>
    <t>Ref: PBL/114/06/2023</t>
  </si>
  <si>
    <t>Buyers Purchase Statement of Sale No. 06 (2023-2024) Season held on 29th May, 2023</t>
  </si>
  <si>
    <t xml:space="preserve">         Date : 04/06/2023</t>
  </si>
  <si>
    <t>GARDEN (2023-2024) SEASON</t>
  </si>
  <si>
    <t>PREMNAGAR</t>
  </si>
  <si>
    <t>TELIAPARA</t>
  </si>
  <si>
    <t>Sale No. 06</t>
  </si>
  <si>
    <t>Upto Sale No. 06</t>
  </si>
  <si>
    <t>Auction Average of Sale No. 06 held on 29th May, 2023</t>
  </si>
  <si>
    <t>A. R. Traders</t>
  </si>
  <si>
    <t>A.R.L. Tea House</t>
  </si>
  <si>
    <t>19,89,049.00</t>
  </si>
  <si>
    <t>36,40,620.50</t>
  </si>
  <si>
    <t>Aftab Tea Traders (Aftab Tea Co.</t>
  </si>
  <si>
    <t>1,05,183.50</t>
  </si>
  <si>
    <t>2,75,895.50</t>
  </si>
  <si>
    <t>3,35,206.50</t>
  </si>
  <si>
    <t>6,70,214.30</t>
  </si>
  <si>
    <t>4,98,500.00</t>
  </si>
  <si>
    <t>1,91,424.00</t>
  </si>
  <si>
    <t>Hoque Tea &amp; Trading</t>
  </si>
  <si>
    <t>1,40,964.50</t>
  </si>
  <si>
    <t>2,80,850.50</t>
  </si>
  <si>
    <t>18,73,777.20</t>
  </si>
  <si>
    <t>1,88,433.00</t>
  </si>
  <si>
    <t>1,00,38,262.30</t>
  </si>
  <si>
    <t>4,57,643.40</t>
  </si>
  <si>
    <t>1,24,625.00</t>
  </si>
  <si>
    <t>3,40,736.20</t>
  </si>
  <si>
    <t>3,27,736.00</t>
  </si>
  <si>
    <t>13,93,841.10</t>
  </si>
  <si>
    <t>2,44,265.00</t>
  </si>
  <si>
    <t>22,83,005.80</t>
  </si>
  <si>
    <t>Millenium Tea Traders</t>
  </si>
  <si>
    <t>1,17,147.50</t>
  </si>
  <si>
    <t>Neshat Marketing Enterprise</t>
  </si>
  <si>
    <t>2,87,136.00</t>
  </si>
  <si>
    <t>2,04,061.60</t>
  </si>
  <si>
    <t>Purbasa Tea House</t>
  </si>
  <si>
    <t>1,42,419.20</t>
  </si>
  <si>
    <t>4,54,746.50</t>
  </si>
  <si>
    <t>2,54,538.50</t>
  </si>
  <si>
    <t>13,08,036.70</t>
  </si>
  <si>
    <t>3,99,591.50</t>
  </si>
  <si>
    <t>1,29,111.50</t>
  </si>
  <si>
    <t>3,13,060.40</t>
  </si>
  <si>
    <t>13,17,323.30</t>
  </si>
  <si>
    <t>2,63,706.50</t>
  </si>
  <si>
    <t>7,34,475.50</t>
  </si>
  <si>
    <t>1,24,067.5</t>
  </si>
  <si>
    <t>1,59,196.7</t>
  </si>
  <si>
    <t>3,18,40,696.40</t>
  </si>
  <si>
    <t>Ref: PBL/114/04(47)sree/2023</t>
  </si>
  <si>
    <t>Buyers Purchase Statement of Sale No. 04 (sree) (2023-2024) Season held on 31st May, 2023</t>
  </si>
  <si>
    <t>1,28,114.50</t>
  </si>
  <si>
    <t>1,27,117.50</t>
  </si>
  <si>
    <t>4,89,028.50</t>
  </si>
  <si>
    <t>3,58,920.00</t>
  </si>
  <si>
    <t>8,64,897.50</t>
  </si>
  <si>
    <t>1,14,655.00</t>
  </si>
  <si>
    <t>24,12,740.00</t>
  </si>
  <si>
    <t>Ref: PBL/114/07/2023</t>
  </si>
  <si>
    <t>Buyers Purchase Statement of Sale No. 07 (2023-2024) Season held on 6th June, 2023</t>
  </si>
  <si>
    <t>6,79,455.50</t>
  </si>
  <si>
    <t>23,13,959.80</t>
  </si>
  <si>
    <t>12,32,421.90</t>
  </si>
  <si>
    <t>3,95,366.40</t>
  </si>
  <si>
    <t>2,50,464.50</t>
  </si>
  <si>
    <t>67,17,262.10</t>
  </si>
  <si>
    <t>2,29,638.50</t>
  </si>
  <si>
    <t>3,46,956.00</t>
  </si>
  <si>
    <t>1,32,424.50</t>
  </si>
  <si>
    <t>1,85,340.50</t>
  </si>
  <si>
    <t>8,29,249.80</t>
  </si>
  <si>
    <t>3,21,034.00</t>
  </si>
  <si>
    <t>14,50,967.60</t>
  </si>
  <si>
    <t>2,38,228.50</t>
  </si>
  <si>
    <t>7,27,228.80</t>
  </si>
  <si>
    <t>2,51,742.50</t>
  </si>
  <si>
    <t>2,29,264.00</t>
  </si>
  <si>
    <t>5,85,680.50</t>
  </si>
  <si>
    <t>1,93,418.00</t>
  </si>
  <si>
    <t>1,25,622.00</t>
  </si>
  <si>
    <t>9,35,957.70</t>
  </si>
  <si>
    <t>6,72,874.20</t>
  </si>
  <si>
    <t>1,01,424.40</t>
  </si>
  <si>
    <t>Uttara Cha Company</t>
  </si>
  <si>
    <t>1,45,562.00</t>
  </si>
  <si>
    <t>1,30,256.4</t>
  </si>
  <si>
    <t>2,32,04,222.90</t>
  </si>
  <si>
    <t>Ref: PBL/114/08/2023</t>
  </si>
  <si>
    <t>Buyers Purchase Statement of Sale No. 08 (2023-2024) Season held on 12th June, 2023</t>
  </si>
  <si>
    <t>37,12,637.50</t>
  </si>
  <si>
    <t>2,38,283.00</t>
  </si>
  <si>
    <t>2,11,392.00</t>
  </si>
  <si>
    <t>2,52,739.50</t>
  </si>
  <si>
    <t>1,58,523.00</t>
  </si>
  <si>
    <t>7,39,275.50</t>
  </si>
  <si>
    <t>1,54,745.00</t>
  </si>
  <si>
    <t>3,35,039.00</t>
  </si>
  <si>
    <t>19,70,310.80</t>
  </si>
  <si>
    <t>64,92,511.50</t>
  </si>
  <si>
    <t>1,35,093.50</t>
  </si>
  <si>
    <t>6,21,260.20</t>
  </si>
  <si>
    <t>4,22,364.60</t>
  </si>
  <si>
    <t>2,67,449.50</t>
  </si>
  <si>
    <t>9,77,872.70</t>
  </si>
  <si>
    <t>7,23,670.70</t>
  </si>
  <si>
    <t>1,32,188.50</t>
  </si>
  <si>
    <t>5,58,881.90</t>
  </si>
  <si>
    <t>6,38,033.00</t>
  </si>
  <si>
    <t>1,07,161.50</t>
  </si>
  <si>
    <t>1,22,274.4</t>
  </si>
  <si>
    <t>2,26,79,249.90</t>
  </si>
  <si>
    <t>PARKUL</t>
  </si>
  <si>
    <t>SATI SHED</t>
  </si>
  <si>
    <t>Ref: PBL/114/09/2023</t>
  </si>
  <si>
    <t>Date : 25/06/2023</t>
  </si>
  <si>
    <t>Date : 18/06/2023</t>
  </si>
  <si>
    <t>Date : 11/06/2023</t>
  </si>
  <si>
    <t>Date : 04/06/2023</t>
  </si>
  <si>
    <t>Date: 04/06/2023</t>
  </si>
  <si>
    <t>Buyers Purchase Statement of Sale No. 09 (2023-2024) Season held on 19th June, 2023</t>
  </si>
  <si>
    <t>35,82,698.60</t>
  </si>
  <si>
    <t>1,27,616.00</t>
  </si>
  <si>
    <t>6,17,605.50</t>
  </si>
  <si>
    <t>1,02,835.20</t>
  </si>
  <si>
    <t>5,13,690.50</t>
  </si>
  <si>
    <t>1,23,129.50</t>
  </si>
  <si>
    <t>5,32,896.50</t>
  </si>
  <si>
    <t>4,08,707.50</t>
  </si>
  <si>
    <t>Hossain Tea Agency</t>
  </si>
  <si>
    <t>2,62,368.50</t>
  </si>
  <si>
    <t>5,90,581.80</t>
  </si>
  <si>
    <t>91,83,617.00</t>
  </si>
  <si>
    <t>3,78,058.00</t>
  </si>
  <si>
    <t>4,02,874.00</t>
  </si>
  <si>
    <t>2,72,801.50</t>
  </si>
  <si>
    <t>Kanack Tea &amp; Trading Agency</t>
  </si>
  <si>
    <t>1,37,779.20</t>
  </si>
  <si>
    <t>17,56,289.80</t>
  </si>
  <si>
    <t>20,17,715.50</t>
  </si>
  <si>
    <t>1,40,577.00</t>
  </si>
  <si>
    <t>2,57,936.00</t>
  </si>
  <si>
    <t>1,44,565.00</t>
  </si>
  <si>
    <t>3,57,518.00</t>
  </si>
  <si>
    <t>4,76,287.50</t>
  </si>
  <si>
    <t>1,34,595.00</t>
  </si>
  <si>
    <t>4,75,516.40</t>
  </si>
  <si>
    <t>6,11,380.20</t>
  </si>
  <si>
    <t>1,42,571.00</t>
  </si>
  <si>
    <t>1,08,187.5</t>
  </si>
  <si>
    <t>1,35,884.3</t>
  </si>
  <si>
    <t>2,63,20,848.80</t>
  </si>
  <si>
    <t>Buyer's Name (EXPORT)</t>
  </si>
  <si>
    <t>Buyer's Name (INTERNAL)</t>
  </si>
  <si>
    <t>Ref: PBL/114/10/2023</t>
  </si>
  <si>
    <t>Date : 09/07/2023</t>
  </si>
  <si>
    <t>Buyers Purchase Statement of Sale No. 10 (2023-2024) Season held on 26th June, 2023</t>
  </si>
  <si>
    <t>Nil</t>
  </si>
  <si>
    <t>25,30,509.10</t>
  </si>
  <si>
    <t>1,78,143.00</t>
  </si>
  <si>
    <t>Al-Amin Tea Centre</t>
  </si>
  <si>
    <t>1,27,296.00</t>
  </si>
  <si>
    <t>Arif Tea Co. Ltd.,</t>
  </si>
  <si>
    <t>2,19,340.00</t>
  </si>
  <si>
    <t>1,12,162.50</t>
  </si>
  <si>
    <t>2,43,396.00</t>
  </si>
  <si>
    <t>Ekaterra Bangladesh Ltd.,</t>
  </si>
  <si>
    <t>8,32,475.50</t>
  </si>
  <si>
    <t>1,84,338.00</t>
  </si>
  <si>
    <t>5,02,313.00</t>
  </si>
  <si>
    <t>8,94,306.50</t>
  </si>
  <si>
    <t>26,01,865.40</t>
  </si>
  <si>
    <t>57,58,226.70</t>
  </si>
  <si>
    <t>1,24,999.50</t>
  </si>
  <si>
    <t>19,51,200.50</t>
  </si>
  <si>
    <t>9,72,256.20</t>
  </si>
  <si>
    <t>4,61,280.90</t>
  </si>
  <si>
    <t>1,06,828.80</t>
  </si>
  <si>
    <t>1,36,589.00</t>
  </si>
  <si>
    <t>14,36,665.20</t>
  </si>
  <si>
    <t>Sporsha Agro Chemical &amp; C/Pdts</t>
  </si>
  <si>
    <t>Umama Tea Supply</t>
  </si>
  <si>
    <t>1,12,399.1</t>
  </si>
  <si>
    <t>2,31,58,058.20</t>
  </si>
  <si>
    <t>Ref: PBL/114/11/2023</t>
  </si>
  <si>
    <t>Date : 16/07/2023</t>
  </si>
  <si>
    <t>Buyers Purchase Statement of Sale No. 11 (2023-2024) Season held on 10th July, 2023</t>
  </si>
  <si>
    <t>1,24,62,808.80</t>
  </si>
  <si>
    <t>Afroz Tea</t>
  </si>
  <si>
    <t>2,98,697.00</t>
  </si>
  <si>
    <t>15,46,945.70</t>
  </si>
  <si>
    <t>2,56,184.40</t>
  </si>
  <si>
    <t>3,01,679.00</t>
  </si>
  <si>
    <t>12,72,964.50</t>
  </si>
  <si>
    <t>16,19,630.50</t>
  </si>
  <si>
    <t>1,19,280.00</t>
  </si>
  <si>
    <t>1,73,326.00</t>
  </si>
  <si>
    <t>3,27,430.00</t>
  </si>
  <si>
    <t>10,02,965.00</t>
  </si>
  <si>
    <t>6,48,574.50</t>
  </si>
  <si>
    <t>1,25,34,262.00</t>
  </si>
  <si>
    <t>12,01,811.90</t>
  </si>
  <si>
    <t>1,02,691.00</t>
  </si>
  <si>
    <t>1,22,949.50</t>
  </si>
  <si>
    <t>18,81,379.50</t>
  </si>
  <si>
    <t>1,42,072.50</t>
  </si>
  <si>
    <t>38,48,172.90</t>
  </si>
  <si>
    <t>1,31,796.00</t>
  </si>
  <si>
    <t>1,19,640.00</t>
  </si>
  <si>
    <t>8,81,624.40</t>
  </si>
  <si>
    <t>2,45,016.80</t>
  </si>
  <si>
    <t>12,19,700.00</t>
  </si>
  <si>
    <t>1,94,617.50</t>
  </si>
  <si>
    <t>9,13,082.00</t>
  </si>
  <si>
    <t>3,58,146.00</t>
  </si>
  <si>
    <t>1,85,400.00</t>
  </si>
  <si>
    <t>5,51,711.60</t>
  </si>
  <si>
    <t>2,57,041.20</t>
  </si>
  <si>
    <t>4,18,655.00</t>
  </si>
  <si>
    <t>6,80,696.50</t>
  </si>
  <si>
    <t>14,50,549.60</t>
  </si>
  <si>
    <t>Sultana Traders</t>
  </si>
  <si>
    <t>1,21,268.00</t>
  </si>
  <si>
    <t>6,46,053.00</t>
  </si>
  <si>
    <t>1,22,262.00</t>
  </si>
  <si>
    <t>2,32,121.5</t>
  </si>
  <si>
    <t>2,89,689.9</t>
  </si>
  <si>
    <t>5,32,71,994.00</t>
  </si>
  <si>
    <t>SUB TOTAL:</t>
  </si>
  <si>
    <t>Ref: PBL/114/12/2023</t>
  </si>
  <si>
    <t>Date : 23/07/2023</t>
  </si>
  <si>
    <t>Buyers Purchase Statement of Sale No. 12 (2023-2024) Season held on 17th July, 2023</t>
  </si>
  <si>
    <t>3,38,859.50</t>
  </si>
  <si>
    <t>Hussain Tea Store</t>
  </si>
  <si>
    <t>4,67,231.00</t>
  </si>
  <si>
    <t>2,68,270.00</t>
  </si>
  <si>
    <t>5,41,972.50</t>
  </si>
  <si>
    <t>2,54,881.20</t>
  </si>
  <si>
    <t>1,51,800.00</t>
  </si>
  <si>
    <t>2,18,343.00</t>
  </si>
  <si>
    <t>69,92,080.10</t>
  </si>
  <si>
    <t>2,62,779.00</t>
  </si>
  <si>
    <t>5,86,943.00</t>
  </si>
  <si>
    <t>1,42,500.00</t>
  </si>
  <si>
    <t>Tetley ACI (Bangladesh) Ltd.</t>
  </si>
  <si>
    <t>1,26,120.50</t>
  </si>
  <si>
    <t>4,86,841.50</t>
  </si>
  <si>
    <t>7,63,899.30</t>
  </si>
  <si>
    <t>6,52,369.80</t>
  </si>
  <si>
    <t>1,43,540.50</t>
  </si>
  <si>
    <t>2,83,309.20</t>
  </si>
  <si>
    <t>4,26,906.40</t>
  </si>
  <si>
    <t>1,60,500.00</t>
  </si>
  <si>
    <t>Prime Tea House</t>
  </si>
  <si>
    <t>1,09,07,159.50</t>
  </si>
  <si>
    <t>2,06,586.00</t>
  </si>
  <si>
    <t>1,16,18,109.90</t>
  </si>
  <si>
    <t>8,58,048.00</t>
  </si>
  <si>
    <t>4,30,565.50</t>
  </si>
  <si>
    <t>1,16,649.00</t>
  </si>
  <si>
    <t>10,54,683.50</t>
  </si>
  <si>
    <t>10,62,469.50</t>
  </si>
  <si>
    <t>14,09,453.10</t>
  </si>
  <si>
    <t>2,27,158.00</t>
  </si>
  <si>
    <t>ACME Consumer Products Ltd.,</t>
  </si>
  <si>
    <t>10,48,045.40</t>
  </si>
  <si>
    <t>3,32,517.00</t>
  </si>
  <si>
    <t>1,05,000.00</t>
  </si>
  <si>
    <t>1,35,109.00</t>
  </si>
  <si>
    <t>16,47,387.00</t>
  </si>
  <si>
    <t>The Consolidated Tea &amp; Lands Co</t>
  </si>
  <si>
    <t>1,58,348.00</t>
  </si>
  <si>
    <t>3,39,868.50</t>
  </si>
  <si>
    <t>2,41,119.00</t>
  </si>
  <si>
    <t>4,24,609.00</t>
  </si>
  <si>
    <t>3,15,518.00</t>
  </si>
  <si>
    <t>1,07,676.00</t>
  </si>
  <si>
    <t>4,89,935.70</t>
  </si>
  <si>
    <t>2,01,368.0</t>
  </si>
  <si>
    <t>2,38,449.9</t>
  </si>
  <si>
    <t>4,72,84,971.60</t>
  </si>
  <si>
    <t>CLONAL</t>
  </si>
  <si>
    <t>KURMAH</t>
  </si>
  <si>
    <t>PANCHABOTI</t>
  </si>
  <si>
    <t>Ref: PBL/114/13/2023</t>
  </si>
  <si>
    <t>Date : 30/07/2023</t>
  </si>
  <si>
    <t>Buyers Purchase Statement of Sale No. 13 (2023-2024) Season held on 24th July, 2023</t>
  </si>
  <si>
    <t>1,86,98,994.40</t>
  </si>
  <si>
    <t>3,69,317.50</t>
  </si>
  <si>
    <t>9,42,148.40</t>
  </si>
  <si>
    <t>5,21,850.00</t>
  </si>
  <si>
    <t>1,32,734.00</t>
  </si>
  <si>
    <t>6,13,091.50</t>
  </si>
  <si>
    <t>3,08,702.50</t>
  </si>
  <si>
    <t>1,31,280.00</t>
  </si>
  <si>
    <t>3,44,448.00</t>
  </si>
  <si>
    <t>37,55,590.00</t>
  </si>
  <si>
    <t>3,18,515.50</t>
  </si>
  <si>
    <t>11,26,717.00</t>
  </si>
  <si>
    <t>23,26,411.10</t>
  </si>
  <si>
    <t>6,07,472.00</t>
  </si>
  <si>
    <t>1,45,37,925.70</t>
  </si>
  <si>
    <t>6,18,812.90</t>
  </si>
  <si>
    <t>1,90,800.00</t>
  </si>
  <si>
    <t>5,41,070.00</t>
  </si>
  <si>
    <t>1,21,765.00</t>
  </si>
  <si>
    <t>2,80,277.30</t>
  </si>
  <si>
    <t>24,57,028.40</t>
  </si>
  <si>
    <t>M.S. Food and Beverage</t>
  </si>
  <si>
    <t>1,95,706.00</t>
  </si>
  <si>
    <t>2,76,725.00</t>
  </si>
  <si>
    <t>3,37,072.50</t>
  </si>
  <si>
    <t>50,80,349.10</t>
  </si>
  <si>
    <t>1,37,500.00</t>
  </si>
  <si>
    <t>8,18,300.10</t>
  </si>
  <si>
    <t>1,64,000.00</t>
  </si>
  <si>
    <t>1,22,815.50</t>
  </si>
  <si>
    <t>6,96,031.50</t>
  </si>
  <si>
    <t>6,00,203.90</t>
  </si>
  <si>
    <t>1,82,949.50</t>
  </si>
  <si>
    <t>1,03,833.00</t>
  </si>
  <si>
    <t>2,58,300.00</t>
  </si>
  <si>
    <t>6,05,192.50</t>
  </si>
  <si>
    <t>4,60,639.30</t>
  </si>
  <si>
    <t>3,20,140.50</t>
  </si>
  <si>
    <t>1,43,500.00</t>
  </si>
  <si>
    <t>Date: 30/07/2023</t>
  </si>
  <si>
    <t>Auction Average of Sale No. 13 held on 24th July, 2023</t>
  </si>
  <si>
    <t>Sale No. 13</t>
  </si>
  <si>
    <t>HAMIDIA</t>
  </si>
  <si>
    <t>Upto Sale No. 13 (Includes Sreemongal Sale 4)</t>
  </si>
  <si>
    <t xml:space="preserve">         Date : 30/07/2023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</si>
</sst>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u val="single"/>
      <sz val="10"/>
      <name val="Cambria"/>
      <family val="1"/>
    </font>
    <font>
      <b/>
      <sz val="10"/>
      <name val="Cambria"/>
      <family val="1"/>
    </font>
    <font>
      <b/>
      <u val="singleAccounting"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1"/>
      <color rgb="FF000000"/>
      <name val="Times New Roman"/>
      <family val="1"/>
    </font>
    <font>
      <u val="single"/>
      <sz val="10"/>
      <color rgb="FF000000"/>
      <name val="Arial"/>
      <family val="2"/>
    </font>
    <font>
      <u val="singleAccounting"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 vertical="center"/>
    </xf>
    <xf numFmtId="0" fontId="78" fillId="0" borderId="0" xfId="0" applyFont="1" applyAlignment="1">
      <alignment vertical="center"/>
    </xf>
    <xf numFmtId="43" fontId="78" fillId="0" borderId="0" xfId="42" applyFont="1" applyAlignment="1">
      <alignment vertical="center"/>
    </xf>
    <xf numFmtId="165" fontId="78" fillId="0" borderId="0" xfId="42" applyNumberFormat="1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/>
    </xf>
    <xf numFmtId="0" fontId="8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80" applyFont="1">
      <alignment/>
      <protection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80" fillId="0" borderId="0" xfId="0" applyFont="1" applyAlignment="1">
      <alignment/>
    </xf>
    <xf numFmtId="164" fontId="81" fillId="0" borderId="0" xfId="42" applyNumberFormat="1" applyFont="1" applyAlignment="1">
      <alignment/>
    </xf>
    <xf numFmtId="165" fontId="80" fillId="0" borderId="0" xfId="0" applyNumberFormat="1" applyFont="1" applyAlignment="1">
      <alignment/>
    </xf>
    <xf numFmtId="165" fontId="80" fillId="0" borderId="0" xfId="42" applyNumberFormat="1" applyFont="1" applyAlignment="1">
      <alignment/>
    </xf>
    <xf numFmtId="49" fontId="81" fillId="0" borderId="0" xfId="0" applyNumberFormat="1" applyFont="1" applyAlignment="1">
      <alignment/>
    </xf>
    <xf numFmtId="165" fontId="81" fillId="0" borderId="0" xfId="0" applyNumberFormat="1" applyFont="1" applyAlignment="1">
      <alignment/>
    </xf>
    <xf numFmtId="165" fontId="81" fillId="0" borderId="0" xfId="42" applyNumberFormat="1" applyFont="1" applyAlignment="1">
      <alignment/>
    </xf>
    <xf numFmtId="164" fontId="80" fillId="0" borderId="0" xfId="42" applyNumberFormat="1" applyFont="1" applyAlignment="1">
      <alignment/>
    </xf>
    <xf numFmtId="0" fontId="76" fillId="0" borderId="0" xfId="0" applyFont="1" applyAlignment="1">
      <alignment/>
    </xf>
    <xf numFmtId="164" fontId="76" fillId="0" borderId="0" xfId="42" applyNumberFormat="1" applyFont="1" applyAlignment="1">
      <alignment/>
    </xf>
    <xf numFmtId="165" fontId="76" fillId="0" borderId="0" xfId="0" applyNumberFormat="1" applyFont="1" applyAlignment="1">
      <alignment/>
    </xf>
    <xf numFmtId="165" fontId="76" fillId="0" borderId="0" xfId="42" applyNumberFormat="1" applyFont="1" applyAlignment="1">
      <alignment/>
    </xf>
    <xf numFmtId="43" fontId="80" fillId="0" borderId="0" xfId="42" applyFont="1" applyAlignment="1">
      <alignment horizontal="right"/>
    </xf>
    <xf numFmtId="43" fontId="81" fillId="0" borderId="0" xfId="42" applyFont="1" applyAlignment="1">
      <alignment horizontal="right"/>
    </xf>
    <xf numFmtId="43" fontId="76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82" fillId="0" borderId="0" xfId="42" applyNumberFormat="1" applyFont="1" applyAlignment="1">
      <alignment/>
    </xf>
    <xf numFmtId="165" fontId="82" fillId="0" borderId="0" xfId="42" applyNumberFormat="1" applyFont="1" applyAlignment="1">
      <alignment horizontal="right"/>
    </xf>
    <xf numFmtId="165" fontId="82" fillId="0" borderId="0" xfId="42" applyNumberFormat="1" applyFont="1" applyAlignment="1">
      <alignment/>
    </xf>
    <xf numFmtId="0" fontId="82" fillId="0" borderId="0" xfId="0" applyFont="1" applyAlignment="1">
      <alignment/>
    </xf>
    <xf numFmtId="43" fontId="7" fillId="33" borderId="0" xfId="42" applyFont="1" applyFill="1" applyBorder="1" applyAlignment="1">
      <alignment horizontal="right"/>
    </xf>
    <xf numFmtId="0" fontId="10" fillId="0" borderId="0" xfId="0" applyFont="1" applyAlignment="1">
      <alignment/>
    </xf>
    <xf numFmtId="165" fontId="79" fillId="0" borderId="0" xfId="42" applyNumberFormat="1" applyFont="1" applyAlignment="1">
      <alignment vertical="center"/>
    </xf>
    <xf numFmtId="43" fontId="79" fillId="0" borderId="0" xfId="42" applyFont="1" applyAlignment="1">
      <alignment vertical="center"/>
    </xf>
    <xf numFmtId="10" fontId="6" fillId="0" borderId="0" xfId="85" applyNumberFormat="1" applyFont="1" applyAlignment="1">
      <alignment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horizontal="center" vertical="center"/>
    </xf>
    <xf numFmtId="164" fontId="4" fillId="0" borderId="10" xfId="42" applyNumberFormat="1" applyFont="1" applyBorder="1" applyAlignment="1">
      <alignment horizontal="left" vertical="center"/>
    </xf>
    <xf numFmtId="165" fontId="4" fillId="0" borderId="10" xfId="42" applyNumberFormat="1" applyFont="1" applyBorder="1" applyAlignment="1">
      <alignment vertical="center"/>
    </xf>
    <xf numFmtId="43" fontId="4" fillId="0" borderId="10" xfId="42" applyFont="1" applyBorder="1" applyAlignment="1">
      <alignment horizontal="right" vertical="center"/>
    </xf>
    <xf numFmtId="165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left" vertical="center"/>
    </xf>
    <xf numFmtId="16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horizontal="right" vertical="center"/>
    </xf>
    <xf numFmtId="43" fontId="4" fillId="0" borderId="0" xfId="42" applyFont="1" applyBorder="1" applyAlignment="1">
      <alignment horizontal="center" vertical="center"/>
    </xf>
    <xf numFmtId="164" fontId="4" fillId="0" borderId="10" xfId="49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164" fontId="4" fillId="0" borderId="11" xfId="49" applyNumberFormat="1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164" fontId="4" fillId="0" borderId="0" xfId="49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42" applyNumberFormat="1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164" fontId="4" fillId="0" borderId="0" xfId="49" applyNumberFormat="1" applyFont="1" applyAlignment="1">
      <alignment horizontal="left" vertical="center"/>
    </xf>
    <xf numFmtId="164" fontId="4" fillId="0" borderId="10" xfId="49" applyNumberFormat="1" applyFont="1" applyBorder="1" applyAlignment="1">
      <alignment horizontal="left" vertical="center"/>
    </xf>
    <xf numFmtId="166" fontId="4" fillId="0" borderId="0" xfId="49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right" vertical="center"/>
    </xf>
    <xf numFmtId="165" fontId="4" fillId="0" borderId="0" xfId="49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0" fontId="4" fillId="0" borderId="0" xfId="86" applyNumberFormat="1" applyFont="1" applyBorder="1" applyAlignment="1">
      <alignment horizontal="right" vertical="center"/>
    </xf>
    <xf numFmtId="165" fontId="12" fillId="0" borderId="0" xfId="49" applyNumberFormat="1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center"/>
    </xf>
    <xf numFmtId="10" fontId="12" fillId="0" borderId="0" xfId="8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64" fontId="12" fillId="0" borderId="0" xfId="49" applyNumberFormat="1" applyFont="1" applyBorder="1" applyAlignment="1">
      <alignment horizontal="right" vertical="top"/>
    </xf>
    <xf numFmtId="165" fontId="12" fillId="0" borderId="0" xfId="42" applyNumberFormat="1" applyFont="1" applyBorder="1" applyAlignment="1">
      <alignment horizontal="right" vertical="top"/>
    </xf>
    <xf numFmtId="10" fontId="12" fillId="0" borderId="0" xfId="86" applyNumberFormat="1" applyFont="1" applyBorder="1" applyAlignment="1">
      <alignment horizontal="right" vertical="top"/>
    </xf>
    <xf numFmtId="43" fontId="12" fillId="0" borderId="0" xfId="49" applyFont="1" applyBorder="1" applyAlignment="1">
      <alignment horizontal="right" vertical="center"/>
    </xf>
    <xf numFmtId="10" fontId="4" fillId="0" borderId="0" xfId="86" applyNumberFormat="1" applyFont="1" applyAlignment="1">
      <alignment vertical="center"/>
    </xf>
    <xf numFmtId="0" fontId="13" fillId="0" borderId="0" xfId="80" applyFont="1">
      <alignment/>
      <protection/>
    </xf>
    <xf numFmtId="164" fontId="13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right"/>
    </xf>
    <xf numFmtId="165" fontId="13" fillId="0" borderId="0" xfId="42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4" fontId="15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 horizontal="right"/>
    </xf>
    <xf numFmtId="165" fontId="15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right"/>
    </xf>
    <xf numFmtId="0" fontId="83" fillId="0" borderId="0" xfId="0" applyFont="1" applyAlignment="1">
      <alignment/>
    </xf>
    <xf numFmtId="164" fontId="84" fillId="0" borderId="0" xfId="42" applyNumberFormat="1" applyFont="1" applyAlignment="1">
      <alignment/>
    </xf>
    <xf numFmtId="165" fontId="83" fillId="0" borderId="0" xfId="0" applyNumberFormat="1" applyFont="1" applyAlignment="1">
      <alignment/>
    </xf>
    <xf numFmtId="165" fontId="83" fillId="0" borderId="0" xfId="42" applyNumberFormat="1" applyFont="1" applyAlignment="1">
      <alignment/>
    </xf>
    <xf numFmtId="43" fontId="83" fillId="0" borderId="0" xfId="42" applyFont="1" applyAlignment="1">
      <alignment horizontal="right"/>
    </xf>
    <xf numFmtId="49" fontId="84" fillId="0" borderId="0" xfId="0" applyNumberFormat="1" applyFont="1" applyAlignment="1">
      <alignment/>
    </xf>
    <xf numFmtId="165" fontId="84" fillId="0" borderId="0" xfId="0" applyNumberFormat="1" applyFont="1" applyAlignment="1">
      <alignment/>
    </xf>
    <xf numFmtId="165" fontId="84" fillId="0" borderId="0" xfId="42" applyNumberFormat="1" applyFont="1" applyAlignment="1">
      <alignment/>
    </xf>
    <xf numFmtId="43" fontId="84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85" fillId="0" borderId="0" xfId="42" applyNumberFormat="1" applyFont="1" applyAlignment="1">
      <alignment/>
    </xf>
    <xf numFmtId="165" fontId="85" fillId="0" borderId="0" xfId="42" applyNumberFormat="1" applyFont="1" applyAlignment="1">
      <alignment horizontal="right"/>
    </xf>
    <xf numFmtId="165" fontId="85" fillId="0" borderId="0" xfId="42" applyNumberFormat="1" applyFont="1" applyAlignment="1">
      <alignment/>
    </xf>
    <xf numFmtId="0" fontId="85" fillId="0" borderId="0" xfId="0" applyFont="1" applyAlignment="1">
      <alignment/>
    </xf>
    <xf numFmtId="43" fontId="13" fillId="33" borderId="0" xfId="42" applyFont="1" applyFill="1" applyBorder="1" applyAlignment="1">
      <alignment horizontal="right"/>
    </xf>
    <xf numFmtId="164" fontId="73" fillId="0" borderId="0" xfId="42" applyNumberFormat="1" applyFont="1" applyAlignment="1">
      <alignment/>
    </xf>
    <xf numFmtId="165" fontId="85" fillId="0" borderId="0" xfId="0" applyNumberFormat="1" applyFont="1" applyAlignment="1">
      <alignment/>
    </xf>
    <xf numFmtId="43" fontId="85" fillId="0" borderId="0" xfId="42" applyFont="1" applyAlignment="1">
      <alignment horizontal="right"/>
    </xf>
    <xf numFmtId="49" fontId="73" fillId="0" borderId="0" xfId="0" applyNumberFormat="1" applyFont="1" applyAlignment="1">
      <alignment/>
    </xf>
    <xf numFmtId="165" fontId="73" fillId="0" borderId="0" xfId="0" applyNumberFormat="1" applyFont="1" applyAlignment="1">
      <alignment/>
    </xf>
    <xf numFmtId="165" fontId="73" fillId="0" borderId="0" xfId="42" applyNumberFormat="1" applyFont="1" applyAlignment="1">
      <alignment/>
    </xf>
    <xf numFmtId="43" fontId="73" fillId="0" borderId="0" xfId="42" applyFont="1" applyAlignment="1">
      <alignment horizontal="right"/>
    </xf>
    <xf numFmtId="1" fontId="73" fillId="0" borderId="0" xfId="0" applyNumberFormat="1" applyFont="1" applyAlignment="1">
      <alignment/>
    </xf>
    <xf numFmtId="165" fontId="73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49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7" fillId="0" borderId="0" xfId="49" applyNumberFormat="1" applyFont="1" applyBorder="1" applyAlignment="1">
      <alignment horizontal="right" vertical="center"/>
    </xf>
    <xf numFmtId="169" fontId="18" fillId="0" borderId="0" xfId="49" applyNumberFormat="1" applyFont="1" applyBorder="1" applyAlignment="1">
      <alignment horizontal="right" vertical="center"/>
    </xf>
    <xf numFmtId="43" fontId="17" fillId="0" borderId="0" xfId="42" applyFont="1" applyBorder="1" applyAlignment="1">
      <alignment horizontal="center" vertical="center"/>
    </xf>
    <xf numFmtId="43" fontId="18" fillId="0" borderId="0" xfId="42" applyFont="1" applyBorder="1" applyAlignment="1">
      <alignment horizontal="center" vertical="center"/>
    </xf>
    <xf numFmtId="165" fontId="18" fillId="0" borderId="0" xfId="42" applyNumberFormat="1" applyFont="1" applyBorder="1" applyAlignment="1">
      <alignment horizontal="right" vertical="center"/>
    </xf>
    <xf numFmtId="3" fontId="73" fillId="0" borderId="0" xfId="0" applyNumberFormat="1" applyFont="1" applyAlignment="1">
      <alignment/>
    </xf>
    <xf numFmtId="43" fontId="17" fillId="0" borderId="0" xfId="42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right"/>
    </xf>
    <xf numFmtId="43" fontId="17" fillId="0" borderId="0" xfId="42" applyFont="1" applyAlignment="1">
      <alignment/>
    </xf>
    <xf numFmtId="164" fontId="17" fillId="0" borderId="0" xfId="42" applyNumberFormat="1" applyFont="1" applyAlignment="1">
      <alignment/>
    </xf>
    <xf numFmtId="43" fontId="17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/>
    </xf>
    <xf numFmtId="43" fontId="79" fillId="0" borderId="0" xfId="42" applyFont="1" applyAlignment="1">
      <alignment horizontal="right" vertical="center"/>
    </xf>
    <xf numFmtId="43" fontId="16" fillId="0" borderId="0" xfId="42" applyFont="1" applyAlignment="1">
      <alignment horizontal="right"/>
    </xf>
    <xf numFmtId="165" fontId="18" fillId="0" borderId="0" xfId="42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165" fontId="18" fillId="0" borderId="0" xfId="42" applyNumberFormat="1" applyFont="1" applyAlignment="1">
      <alignment horizontal="right"/>
    </xf>
    <xf numFmtId="43" fontId="18" fillId="0" borderId="0" xfId="42" applyFont="1" applyAlignment="1">
      <alignment horizontal="center"/>
    </xf>
    <xf numFmtId="43" fontId="18" fillId="0" borderId="0" xfId="42" applyFont="1" applyBorder="1" applyAlignment="1">
      <alignment horizontal="right"/>
    </xf>
    <xf numFmtId="43" fontId="18" fillId="0" borderId="0" xfId="42" applyFont="1" applyAlignment="1">
      <alignment horizontal="right"/>
    </xf>
    <xf numFmtId="165" fontId="16" fillId="0" borderId="0" xfId="42" applyNumberFormat="1" applyFont="1" applyAlignment="1">
      <alignment horizontal="right"/>
    </xf>
    <xf numFmtId="43" fontId="16" fillId="0" borderId="0" xfId="42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0" fontId="10" fillId="0" borderId="0" xfId="85" applyNumberFormat="1" applyFont="1" applyAlignment="1">
      <alignment/>
    </xf>
    <xf numFmtId="10" fontId="6" fillId="0" borderId="0" xfId="85" applyNumberFormat="1" applyFont="1" applyAlignment="1">
      <alignment horizontal="right"/>
    </xf>
    <xf numFmtId="0" fontId="0" fillId="0" borderId="0" xfId="0" applyAlignment="1">
      <alignment/>
    </xf>
    <xf numFmtId="165" fontId="73" fillId="0" borderId="0" xfId="42" applyNumberFormat="1" applyFont="1" applyAlignment="1">
      <alignment horizontal="right"/>
    </xf>
    <xf numFmtId="164" fontId="73" fillId="0" borderId="0" xfId="42" applyNumberFormat="1" applyFont="1" applyAlignment="1">
      <alignment horizontal="right"/>
    </xf>
    <xf numFmtId="164" fontId="86" fillId="0" borderId="0" xfId="42" applyNumberFormat="1" applyFont="1" applyAlignment="1">
      <alignment horizontal="right"/>
    </xf>
    <xf numFmtId="165" fontId="86" fillId="0" borderId="0" xfId="0" applyNumberFormat="1" applyFont="1" applyAlignment="1">
      <alignment horizontal="right"/>
    </xf>
    <xf numFmtId="165" fontId="86" fillId="0" borderId="0" xfId="42" applyNumberFormat="1" applyFont="1" applyAlignment="1">
      <alignment horizontal="right"/>
    </xf>
    <xf numFmtId="43" fontId="86" fillId="0" borderId="0" xfId="42" applyFont="1" applyAlignment="1">
      <alignment horizontal="right"/>
    </xf>
    <xf numFmtId="49" fontId="86" fillId="0" borderId="0" xfId="0" applyNumberFormat="1" applyFont="1" applyAlignment="1">
      <alignment horizontal="left"/>
    </xf>
    <xf numFmtId="165" fontId="85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left" vertical="center"/>
    </xf>
    <xf numFmtId="164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165" fontId="11" fillId="0" borderId="0" xfId="42" applyNumberFormat="1" applyFont="1" applyAlignment="1">
      <alignment horizontal="right" vertical="center"/>
    </xf>
    <xf numFmtId="43" fontId="11" fillId="0" borderId="0" xfId="42" applyFont="1" applyAlignment="1">
      <alignment horizontal="right" vertical="center"/>
    </xf>
    <xf numFmtId="43" fontId="4" fillId="0" borderId="0" xfId="42" applyFont="1" applyBorder="1" applyAlignment="1">
      <alignment vertical="center"/>
    </xf>
    <xf numFmtId="164" fontId="11" fillId="0" borderId="0" xfId="49" applyNumberFormat="1" applyFont="1" applyBorder="1" applyAlignment="1">
      <alignment vertical="center"/>
    </xf>
    <xf numFmtId="164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43" fontId="5" fillId="0" borderId="0" xfId="49" applyFont="1" applyAlignment="1">
      <alignment/>
    </xf>
    <xf numFmtId="165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left"/>
    </xf>
    <xf numFmtId="43" fontId="5" fillId="0" borderId="0" xfId="49" applyFont="1" applyAlignment="1">
      <alignment horizontal="center"/>
    </xf>
    <xf numFmtId="165" fontId="5" fillId="0" borderId="0" xfId="49" applyNumberFormat="1" applyFont="1" applyAlignment="1">
      <alignment horizontal="center"/>
    </xf>
    <xf numFmtId="0" fontId="20" fillId="0" borderId="0" xfId="0" applyFont="1" applyAlignment="1">
      <alignment/>
    </xf>
    <xf numFmtId="165" fontId="20" fillId="0" borderId="0" xfId="49" applyNumberFormat="1" applyFont="1" applyAlignment="1">
      <alignment horizontal="left"/>
    </xf>
    <xf numFmtId="43" fontId="20" fillId="0" borderId="0" xfId="49" applyFont="1" applyAlignment="1">
      <alignment horizontal="right"/>
    </xf>
    <xf numFmtId="0" fontId="20" fillId="0" borderId="0" xfId="0" applyFont="1" applyAlignment="1">
      <alignment horizontal="left"/>
    </xf>
    <xf numFmtId="165" fontId="20" fillId="0" borderId="0" xfId="49" applyNumberFormat="1" applyFont="1" applyAlignment="1">
      <alignment horizontal="center"/>
    </xf>
    <xf numFmtId="43" fontId="20" fillId="0" borderId="0" xfId="49" applyFont="1" applyBorder="1" applyAlignment="1">
      <alignment horizontal="center"/>
    </xf>
    <xf numFmtId="165" fontId="20" fillId="0" borderId="0" xfId="49" applyNumberFormat="1" applyFont="1" applyAlignment="1">
      <alignment horizontal="right"/>
    </xf>
    <xf numFmtId="43" fontId="20" fillId="0" borderId="0" xfId="49" applyFont="1" applyBorder="1" applyAlignment="1">
      <alignment horizontal="right"/>
    </xf>
    <xf numFmtId="43" fontId="5" fillId="0" borderId="0" xfId="49" applyFont="1" applyBorder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Border="1" applyAlignment="1">
      <alignment horizontal="right"/>
    </xf>
    <xf numFmtId="165" fontId="6" fillId="0" borderId="0" xfId="49" applyNumberFormat="1" applyFont="1" applyAlignment="1">
      <alignment horizontal="right"/>
    </xf>
    <xf numFmtId="43" fontId="6" fillId="0" borderId="0" xfId="49" applyFont="1" applyBorder="1" applyAlignment="1">
      <alignment horizontal="center"/>
    </xf>
    <xf numFmtId="43" fontId="6" fillId="0" borderId="0" xfId="49" applyFont="1" applyAlignment="1">
      <alignment horizontal="right"/>
    </xf>
    <xf numFmtId="0" fontId="5" fillId="0" borderId="0" xfId="0" applyFont="1" applyAlignment="1">
      <alignment horizontal="left" vertical="center"/>
    </xf>
    <xf numFmtId="165" fontId="6" fillId="0" borderId="0" xfId="49" applyNumberFormat="1" applyFont="1" applyBorder="1" applyAlignment="1">
      <alignment horizontal="right" vertical="center"/>
    </xf>
    <xf numFmtId="43" fontId="6" fillId="0" borderId="0" xfId="49" applyFont="1" applyBorder="1" applyAlignment="1">
      <alignment horizontal="center" vertical="center"/>
    </xf>
    <xf numFmtId="43" fontId="6" fillId="0" borderId="0" xfId="49" applyFont="1" applyBorder="1" applyAlignment="1">
      <alignment horizontal="right" vertical="center"/>
    </xf>
    <xf numFmtId="0" fontId="2" fillId="0" borderId="0" xfId="0" applyFont="1" applyAlignment="1">
      <alignment/>
    </xf>
    <xf numFmtId="165" fontId="5" fillId="0" borderId="0" xfId="49" applyNumberFormat="1" applyFont="1" applyBorder="1" applyAlignment="1">
      <alignment horizontal="right"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horizontal="right" vertical="center"/>
    </xf>
    <xf numFmtId="165" fontId="20" fillId="0" borderId="0" xfId="49" applyNumberFormat="1" applyFont="1" applyAlignment="1">
      <alignment/>
    </xf>
    <xf numFmtId="43" fontId="20" fillId="0" borderId="0" xfId="49" applyFont="1" applyAlignment="1">
      <alignment/>
    </xf>
    <xf numFmtId="165" fontId="6" fillId="0" borderId="0" xfId="49" applyNumberFormat="1" applyFont="1" applyAlignment="1">
      <alignment/>
    </xf>
    <xf numFmtId="43" fontId="6" fillId="0" borderId="0" xfId="49" applyFont="1" applyAlignment="1">
      <alignment/>
    </xf>
    <xf numFmtId="0" fontId="20" fillId="0" borderId="0" xfId="0" applyFont="1" applyAlignment="1">
      <alignment horizontal="right"/>
    </xf>
    <xf numFmtId="9" fontId="20" fillId="0" borderId="0" xfId="86" applyFont="1" applyAlignment="1">
      <alignment horizontal="right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43" fontId="5" fillId="0" borderId="0" xfId="49" applyFont="1" applyBorder="1" applyAlignment="1">
      <alignment/>
    </xf>
    <xf numFmtId="165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43" fontId="5" fillId="0" borderId="10" xfId="49" applyFont="1" applyBorder="1" applyAlignment="1">
      <alignment/>
    </xf>
    <xf numFmtId="165" fontId="5" fillId="0" borderId="10" xfId="49" applyNumberFormat="1" applyFont="1" applyBorder="1" applyAlignment="1">
      <alignment horizontal="right"/>
    </xf>
    <xf numFmtId="10" fontId="5" fillId="0" borderId="10" xfId="86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3" fillId="33" borderId="0" xfId="42" applyNumberFormat="1" applyFont="1" applyFill="1" applyBorder="1" applyAlignment="1">
      <alignment horizontal="right"/>
    </xf>
    <xf numFmtId="164" fontId="87" fillId="0" borderId="0" xfId="42" applyNumberFormat="1" applyFont="1" applyAlignment="1">
      <alignment horizontal="right"/>
    </xf>
    <xf numFmtId="165" fontId="87" fillId="0" borderId="0" xfId="42" applyNumberFormat="1" applyFont="1" applyAlignment="1">
      <alignment horizontal="right"/>
    </xf>
    <xf numFmtId="43" fontId="82" fillId="0" borderId="0" xfId="42" applyFont="1" applyAlignment="1">
      <alignment horizontal="right"/>
    </xf>
    <xf numFmtId="49" fontId="88" fillId="0" borderId="0" xfId="0" applyNumberFormat="1" applyFont="1" applyAlignment="1">
      <alignment horizontal="left"/>
    </xf>
    <xf numFmtId="164" fontId="88" fillId="0" borderId="0" xfId="42" applyNumberFormat="1" applyFont="1" applyAlignment="1">
      <alignment horizontal="right"/>
    </xf>
    <xf numFmtId="165" fontId="88" fillId="0" borderId="0" xfId="42" applyNumberFormat="1" applyFont="1" applyAlignment="1">
      <alignment horizontal="right"/>
    </xf>
    <xf numFmtId="43" fontId="88" fillId="0" borderId="0" xfId="42" applyFont="1" applyAlignment="1">
      <alignment horizontal="right"/>
    </xf>
    <xf numFmtId="49" fontId="87" fillId="0" borderId="0" xfId="0" applyNumberFormat="1" applyFont="1" applyAlignment="1">
      <alignment/>
    </xf>
    <xf numFmtId="1" fontId="87" fillId="0" borderId="0" xfId="0" applyNumberFormat="1" applyFont="1" applyAlignment="1">
      <alignment/>
    </xf>
    <xf numFmtId="165" fontId="87" fillId="0" borderId="0" xfId="42" applyNumberFormat="1" applyFont="1" applyAlignment="1">
      <alignment/>
    </xf>
    <xf numFmtId="172" fontId="87" fillId="0" borderId="0" xfId="0" applyNumberFormat="1" applyFont="1" applyAlignment="1">
      <alignment/>
    </xf>
    <xf numFmtId="165" fontId="87" fillId="0" borderId="0" xfId="42" applyNumberFormat="1" applyFont="1" applyAlignment="1">
      <alignment/>
    </xf>
    <xf numFmtId="43" fontId="87" fillId="0" borderId="0" xfId="42" applyFont="1" applyAlignment="1">
      <alignment horizontal="right"/>
    </xf>
    <xf numFmtId="43" fontId="87" fillId="0" borderId="0" xfId="42" applyFont="1" applyAlignment="1">
      <alignment/>
    </xf>
    <xf numFmtId="3" fontId="87" fillId="0" borderId="0" xfId="0" applyNumberFormat="1" applyFont="1" applyAlignment="1">
      <alignment/>
    </xf>
    <xf numFmtId="165" fontId="7" fillId="33" borderId="0" xfId="42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0" fontId="21" fillId="0" borderId="0" xfId="80" applyFont="1">
      <alignment/>
      <protection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/>
    </xf>
    <xf numFmtId="43" fontId="21" fillId="0" borderId="0" xfId="42" applyFont="1" applyBorder="1" applyAlignment="1">
      <alignment horizontal="right"/>
    </xf>
    <xf numFmtId="165" fontId="22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center"/>
    </xf>
    <xf numFmtId="164" fontId="23" fillId="0" borderId="0" xfId="42" applyNumberFormat="1" applyFont="1" applyBorder="1" applyAlignment="1">
      <alignment horizontal="center"/>
    </xf>
    <xf numFmtId="165" fontId="23" fillId="0" borderId="0" xfId="42" applyNumberFormat="1" applyFont="1" applyBorder="1" applyAlignment="1">
      <alignment horizontal="right"/>
    </xf>
    <xf numFmtId="165" fontId="23" fillId="0" borderId="0" xfId="42" applyNumberFormat="1" applyFont="1" applyBorder="1" applyAlignment="1">
      <alignment horizontal="center"/>
    </xf>
    <xf numFmtId="43" fontId="23" fillId="0" borderId="0" xfId="42" applyFont="1" applyBorder="1" applyAlignment="1">
      <alignment horizontal="right"/>
    </xf>
    <xf numFmtId="0" fontId="90" fillId="0" borderId="0" xfId="0" applyFont="1" applyAlignment="1">
      <alignment/>
    </xf>
    <xf numFmtId="164" fontId="91" fillId="0" borderId="0" xfId="42" applyNumberFormat="1" applyFont="1" applyAlignment="1">
      <alignment horizontal="right"/>
    </xf>
    <xf numFmtId="165" fontId="90" fillId="0" borderId="0" xfId="42" applyNumberFormat="1" applyFont="1" applyAlignment="1">
      <alignment horizontal="right"/>
    </xf>
    <xf numFmtId="165" fontId="91" fillId="0" borderId="0" xfId="42" applyNumberFormat="1" applyFont="1" applyAlignment="1">
      <alignment horizontal="right"/>
    </xf>
    <xf numFmtId="43" fontId="90" fillId="0" borderId="0" xfId="42" applyFont="1" applyAlignment="1">
      <alignment horizontal="right"/>
    </xf>
    <xf numFmtId="49" fontId="92" fillId="0" borderId="0" xfId="0" applyNumberFormat="1" applyFont="1" applyAlignment="1">
      <alignment horizontal="left"/>
    </xf>
    <xf numFmtId="164" fontId="92" fillId="0" borderId="0" xfId="42" applyNumberFormat="1" applyFont="1" applyAlignment="1">
      <alignment horizontal="right"/>
    </xf>
    <xf numFmtId="165" fontId="92" fillId="0" borderId="0" xfId="42" applyNumberFormat="1" applyFont="1" applyAlignment="1">
      <alignment horizontal="right"/>
    </xf>
    <xf numFmtId="43" fontId="92" fillId="0" borderId="0" xfId="42" applyFont="1" applyAlignment="1">
      <alignment horizontal="right"/>
    </xf>
    <xf numFmtId="49" fontId="91" fillId="0" borderId="0" xfId="0" applyNumberFormat="1" applyFont="1" applyAlignment="1">
      <alignment/>
    </xf>
    <xf numFmtId="43" fontId="91" fillId="0" borderId="0" xfId="42" applyFont="1" applyAlignment="1">
      <alignment horizontal="right"/>
    </xf>
    <xf numFmtId="164" fontId="90" fillId="0" borderId="0" xfId="42" applyNumberFormat="1" applyFont="1" applyAlignment="1">
      <alignment horizontal="right"/>
    </xf>
    <xf numFmtId="3" fontId="91" fillId="0" borderId="0" xfId="0" applyNumberFormat="1" applyFont="1" applyAlignment="1">
      <alignment/>
    </xf>
    <xf numFmtId="1" fontId="91" fillId="0" borderId="0" xfId="0" applyNumberFormat="1" applyFont="1" applyAlignment="1">
      <alignment/>
    </xf>
    <xf numFmtId="165" fontId="91" fillId="0" borderId="0" xfId="42" applyNumberFormat="1" applyFont="1" applyAlignment="1">
      <alignment/>
    </xf>
    <xf numFmtId="164" fontId="90" fillId="0" borderId="0" xfId="42" applyNumberFormat="1" applyFont="1" applyAlignment="1">
      <alignment/>
    </xf>
    <xf numFmtId="165" fontId="90" fillId="0" borderId="0" xfId="42" applyNumberFormat="1" applyFont="1" applyAlignment="1">
      <alignment/>
    </xf>
    <xf numFmtId="164" fontId="90" fillId="0" borderId="0" xfId="42" applyNumberFormat="1" applyFont="1" applyAlignment="1">
      <alignment horizontal="left"/>
    </xf>
    <xf numFmtId="165" fontId="90" fillId="0" borderId="0" xfId="42" applyNumberFormat="1" applyFont="1" applyAlignment="1">
      <alignment horizontal="left"/>
    </xf>
    <xf numFmtId="165" fontId="21" fillId="33" borderId="0" xfId="42" applyNumberFormat="1" applyFont="1" applyFill="1" applyBorder="1" applyAlignment="1">
      <alignment horizontal="left"/>
    </xf>
    <xf numFmtId="165" fontId="91" fillId="0" borderId="0" xfId="42" applyNumberFormat="1" applyFont="1" applyAlignment="1">
      <alignment/>
    </xf>
    <xf numFmtId="43" fontId="91" fillId="0" borderId="0" xfId="42" applyFont="1" applyAlignment="1">
      <alignment/>
    </xf>
    <xf numFmtId="0" fontId="83" fillId="0" borderId="0" xfId="0" applyFont="1" applyBorder="1" applyAlignment="1">
      <alignment vertical="center"/>
    </xf>
    <xf numFmtId="0" fontId="0" fillId="0" borderId="0" xfId="0" applyAlignment="1">
      <alignment/>
    </xf>
    <xf numFmtId="43" fontId="93" fillId="0" borderId="0" xfId="42" applyFont="1" applyAlignment="1">
      <alignment/>
    </xf>
    <xf numFmtId="165" fontId="94" fillId="0" borderId="0" xfId="42" applyNumberFormat="1" applyFont="1" applyAlignment="1">
      <alignment/>
    </xf>
    <xf numFmtId="164" fontId="94" fillId="0" borderId="0" xfId="42" applyNumberFormat="1" applyFont="1" applyAlignment="1">
      <alignment/>
    </xf>
    <xf numFmtId="165" fontId="94" fillId="0" borderId="0" xfId="42" applyNumberFormat="1" applyFont="1" applyAlignment="1">
      <alignment/>
    </xf>
    <xf numFmtId="43" fontId="94" fillId="0" borderId="0" xfId="42" applyFont="1" applyAlignment="1">
      <alignment horizontal="right"/>
    </xf>
    <xf numFmtId="43" fontId="94" fillId="0" borderId="0" xfId="42" applyFont="1" applyAlignment="1">
      <alignment/>
    </xf>
    <xf numFmtId="165" fontId="94" fillId="0" borderId="0" xfId="42" applyNumberFormat="1" applyFont="1" applyAlignment="1">
      <alignment horizontal="right"/>
    </xf>
    <xf numFmtId="164" fontId="94" fillId="0" borderId="0" xfId="42" applyNumberFormat="1" applyFont="1" applyAlignment="1">
      <alignment horizontal="right"/>
    </xf>
    <xf numFmtId="1" fontId="94" fillId="0" borderId="0" xfId="0" applyNumberFormat="1" applyFont="1" applyAlignment="1">
      <alignment/>
    </xf>
    <xf numFmtId="1" fontId="92" fillId="0" borderId="0" xfId="0" applyNumberFormat="1" applyFont="1" applyAlignment="1">
      <alignment/>
    </xf>
    <xf numFmtId="165" fontId="92" fillId="0" borderId="0" xfId="42" applyNumberFormat="1" applyFont="1" applyAlignment="1">
      <alignment/>
    </xf>
    <xf numFmtId="165" fontId="92" fillId="0" borderId="0" xfId="42" applyNumberFormat="1" applyFont="1" applyAlignment="1">
      <alignment/>
    </xf>
    <xf numFmtId="43" fontId="92" fillId="0" borderId="0" xfId="42" applyFont="1" applyAlignment="1">
      <alignment/>
    </xf>
    <xf numFmtId="3" fontId="94" fillId="0" borderId="0" xfId="0" applyNumberFormat="1" applyFont="1" applyAlignment="1">
      <alignment/>
    </xf>
    <xf numFmtId="43" fontId="90" fillId="0" borderId="0" xfId="42" applyFont="1" applyAlignment="1">
      <alignment/>
    </xf>
    <xf numFmtId="164" fontId="91" fillId="0" borderId="0" xfId="42" applyNumberFormat="1" applyFont="1" applyAlignment="1">
      <alignment/>
    </xf>
    <xf numFmtId="49" fontId="91" fillId="0" borderId="0" xfId="0" applyNumberFormat="1" applyFont="1" applyAlignment="1">
      <alignment horizontal="left"/>
    </xf>
    <xf numFmtId="3" fontId="92" fillId="0" borderId="0" xfId="0" applyNumberFormat="1" applyFont="1" applyAlignment="1">
      <alignment/>
    </xf>
    <xf numFmtId="0" fontId="23" fillId="0" borderId="0" xfId="80" applyFont="1">
      <alignment/>
      <protection/>
    </xf>
    <xf numFmtId="166" fontId="4" fillId="0" borderId="0" xfId="42" applyNumberFormat="1" applyFont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4" fillId="0" borderId="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right" vertical="center"/>
    </xf>
    <xf numFmtId="166" fontId="4" fillId="0" borderId="1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center" vertical="center"/>
    </xf>
    <xf numFmtId="0" fontId="91" fillId="0" borderId="0" xfId="0" applyFont="1" applyAlignment="1">
      <alignment/>
    </xf>
    <xf numFmtId="2" fontId="91" fillId="0" borderId="0" xfId="0" applyNumberFormat="1" applyFont="1" applyAlignment="1">
      <alignment/>
    </xf>
    <xf numFmtId="172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164" fontId="92" fillId="0" borderId="0" xfId="42" applyNumberFormat="1" applyFont="1" applyAlignment="1">
      <alignment/>
    </xf>
    <xf numFmtId="4" fontId="92" fillId="0" borderId="0" xfId="0" applyNumberFormat="1" applyFont="1" applyAlignment="1">
      <alignment/>
    </xf>
    <xf numFmtId="2" fontId="92" fillId="0" borderId="0" xfId="0" applyNumberFormat="1" applyFont="1" applyAlignment="1">
      <alignment/>
    </xf>
    <xf numFmtId="0" fontId="2" fillId="0" borderId="0" xfId="80" applyFont="1">
      <alignment/>
      <protection/>
    </xf>
    <xf numFmtId="164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0" fontId="25" fillId="0" borderId="0" xfId="80" applyFont="1">
      <alignment/>
      <protection/>
    </xf>
    <xf numFmtId="164" fontId="25" fillId="0" borderId="0" xfId="42" applyNumberFormat="1" applyFont="1" applyBorder="1" applyAlignment="1">
      <alignment horizontal="center"/>
    </xf>
    <xf numFmtId="165" fontId="25" fillId="0" borderId="0" xfId="42" applyNumberFormat="1" applyFont="1" applyBorder="1" applyAlignment="1">
      <alignment horizontal="right"/>
    </xf>
    <xf numFmtId="165" fontId="25" fillId="0" borderId="0" xfId="42" applyNumberFormat="1" applyFont="1" applyBorder="1" applyAlignment="1">
      <alignment horizontal="center"/>
    </xf>
    <xf numFmtId="43" fontId="25" fillId="0" borderId="0" xfId="42" applyFont="1" applyBorder="1" applyAlignment="1">
      <alignment horizontal="right"/>
    </xf>
    <xf numFmtId="164" fontId="84" fillId="0" borderId="0" xfId="42" applyNumberFormat="1" applyFont="1" applyAlignment="1">
      <alignment horizontal="right"/>
    </xf>
    <xf numFmtId="165" fontId="83" fillId="0" borderId="0" xfId="42" applyNumberFormat="1" applyFont="1" applyAlignment="1">
      <alignment horizontal="right"/>
    </xf>
    <xf numFmtId="165" fontId="84" fillId="0" borderId="0" xfId="42" applyNumberFormat="1" applyFont="1" applyAlignment="1">
      <alignment horizontal="right"/>
    </xf>
    <xf numFmtId="49" fontId="95" fillId="0" borderId="0" xfId="0" applyNumberFormat="1" applyFont="1" applyAlignment="1">
      <alignment horizontal="left"/>
    </xf>
    <xf numFmtId="164" fontId="95" fillId="0" borderId="0" xfId="42" applyNumberFormat="1" applyFont="1" applyAlignment="1">
      <alignment horizontal="right"/>
    </xf>
    <xf numFmtId="165" fontId="95" fillId="0" borderId="0" xfId="42" applyNumberFormat="1" applyFont="1" applyAlignment="1">
      <alignment horizontal="right"/>
    </xf>
    <xf numFmtId="43" fontId="95" fillId="0" borderId="0" xfId="42" applyFont="1" applyAlignment="1">
      <alignment horizontal="right"/>
    </xf>
    <xf numFmtId="43" fontId="83" fillId="0" borderId="0" xfId="42" applyFont="1" applyAlignment="1">
      <alignment/>
    </xf>
    <xf numFmtId="165" fontId="84" fillId="0" borderId="0" xfId="42" applyNumberFormat="1" applyFont="1" applyAlignment="1">
      <alignment/>
    </xf>
    <xf numFmtId="43" fontId="84" fillId="0" borderId="0" xfId="42" applyFont="1" applyAlignment="1">
      <alignment/>
    </xf>
    <xf numFmtId="49" fontId="84" fillId="0" borderId="0" xfId="0" applyNumberFormat="1" applyFont="1" applyAlignment="1">
      <alignment horizontal="left"/>
    </xf>
    <xf numFmtId="164" fontId="96" fillId="0" borderId="0" xfId="42" applyNumberFormat="1" applyFont="1" applyAlignment="1">
      <alignment horizontal="right"/>
    </xf>
    <xf numFmtId="165" fontId="96" fillId="0" borderId="0" xfId="42" applyNumberFormat="1" applyFont="1" applyAlignment="1">
      <alignment horizontal="right"/>
    </xf>
    <xf numFmtId="43" fontId="96" fillId="0" borderId="0" xfId="42" applyFont="1" applyAlignment="1">
      <alignment horizontal="right"/>
    </xf>
    <xf numFmtId="164" fontId="83" fillId="0" borderId="0" xfId="42" applyNumberFormat="1" applyFont="1" applyAlignment="1">
      <alignment/>
    </xf>
    <xf numFmtId="164" fontId="83" fillId="0" borderId="0" xfId="42" applyNumberFormat="1" applyFont="1" applyAlignment="1">
      <alignment horizontal="left"/>
    </xf>
    <xf numFmtId="165" fontId="83" fillId="0" borderId="0" xfId="42" applyNumberFormat="1" applyFont="1" applyAlignment="1">
      <alignment horizontal="left"/>
    </xf>
    <xf numFmtId="165" fontId="2" fillId="33" borderId="0" xfId="42" applyNumberFormat="1" applyFont="1" applyFill="1" applyBorder="1" applyAlignment="1">
      <alignment horizontal="left"/>
    </xf>
    <xf numFmtId="0" fontId="57" fillId="0" borderId="0" xfId="0" applyFont="1" applyAlignment="1">
      <alignment/>
    </xf>
    <xf numFmtId="165" fontId="57" fillId="0" borderId="0" xfId="49" applyNumberFormat="1" applyFont="1" applyAlignment="1">
      <alignment horizontal="left"/>
    </xf>
    <xf numFmtId="43" fontId="57" fillId="0" borderId="0" xfId="49" applyFont="1" applyAlignment="1">
      <alignment horizontal="right"/>
    </xf>
    <xf numFmtId="43" fontId="58" fillId="0" borderId="0" xfId="49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/>
    </xf>
    <xf numFmtId="165" fontId="57" fillId="0" borderId="0" xfId="49" applyNumberFormat="1" applyFont="1" applyAlignment="1">
      <alignment horizontal="center"/>
    </xf>
    <xf numFmtId="43" fontId="57" fillId="0" borderId="0" xfId="49" applyFont="1" applyBorder="1" applyAlignment="1">
      <alignment horizontal="center"/>
    </xf>
    <xf numFmtId="165" fontId="57" fillId="0" borderId="0" xfId="49" applyNumberFormat="1" applyFont="1" applyAlignment="1">
      <alignment horizontal="right"/>
    </xf>
    <xf numFmtId="43" fontId="57" fillId="0" borderId="0" xfId="49" applyFont="1" applyBorder="1" applyAlignment="1">
      <alignment horizontal="right"/>
    </xf>
    <xf numFmtId="0" fontId="58" fillId="0" borderId="0" xfId="0" applyFont="1" applyAlignment="1">
      <alignment horizontal="left"/>
    </xf>
    <xf numFmtId="165" fontId="58" fillId="0" borderId="0" xfId="49" applyNumberFormat="1" applyFont="1" applyAlignment="1">
      <alignment horizontal="center"/>
    </xf>
    <xf numFmtId="43" fontId="58" fillId="0" borderId="0" xfId="49" applyFont="1" applyBorder="1" applyAlignment="1">
      <alignment horizontal="center"/>
    </xf>
    <xf numFmtId="165" fontId="58" fillId="0" borderId="0" xfId="49" applyNumberFormat="1" applyFont="1" applyAlignment="1">
      <alignment horizontal="right"/>
    </xf>
    <xf numFmtId="43" fontId="58" fillId="0" borderId="0" xfId="49" applyFont="1" applyBorder="1" applyAlignment="1">
      <alignment horizontal="right"/>
    </xf>
    <xf numFmtId="165" fontId="59" fillId="0" borderId="0" xfId="49" applyNumberFormat="1" applyFont="1" applyAlignment="1">
      <alignment horizontal="center"/>
    </xf>
    <xf numFmtId="43" fontId="59" fillId="0" borderId="0" xfId="49" applyFont="1" applyBorder="1" applyAlignment="1">
      <alignment horizontal="center"/>
    </xf>
    <xf numFmtId="43" fontId="59" fillId="0" borderId="0" xfId="49" applyFont="1" applyBorder="1" applyAlignment="1">
      <alignment horizontal="right"/>
    </xf>
    <xf numFmtId="165" fontId="59" fillId="0" borderId="0" xfId="49" applyNumberFormat="1" applyFont="1" applyAlignment="1">
      <alignment horizontal="right"/>
    </xf>
    <xf numFmtId="0" fontId="57" fillId="0" borderId="0" xfId="0" applyFont="1" applyAlignment="1">
      <alignment horizontal="right"/>
    </xf>
    <xf numFmtId="164" fontId="58" fillId="0" borderId="0" xfId="42" applyNumberFormat="1" applyFont="1" applyAlignment="1">
      <alignment horizontal="right"/>
    </xf>
    <xf numFmtId="164" fontId="57" fillId="0" borderId="0" xfId="42" applyNumberFormat="1" applyFont="1" applyAlignment="1">
      <alignment horizontal="right"/>
    </xf>
    <xf numFmtId="43" fontId="58" fillId="0" borderId="0" xfId="42" applyFont="1" applyAlignment="1">
      <alignment/>
    </xf>
    <xf numFmtId="43" fontId="57" fillId="0" borderId="0" xfId="42" applyFont="1" applyAlignment="1">
      <alignment/>
    </xf>
    <xf numFmtId="165" fontId="58" fillId="0" borderId="0" xfId="42" applyNumberFormat="1" applyFont="1" applyBorder="1" applyAlignment="1">
      <alignment horizontal="right"/>
    </xf>
    <xf numFmtId="165" fontId="57" fillId="0" borderId="0" xfId="42" applyNumberFormat="1" applyFont="1" applyBorder="1" applyAlignment="1">
      <alignment horizontal="right"/>
    </xf>
    <xf numFmtId="10" fontId="58" fillId="0" borderId="0" xfId="85" applyNumberFormat="1" applyFont="1" applyAlignment="1">
      <alignment/>
    </xf>
    <xf numFmtId="10" fontId="57" fillId="0" borderId="0" xfId="85" applyNumberFormat="1" applyFont="1" applyAlignment="1">
      <alignment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68">
          <cell r="E68" t="str">
            <v>Sale No. 13</v>
          </cell>
          <cell r="I68" t="str">
            <v>Upto Sale No. 13 (Includes Sreemongal Sale 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A18" sqref="A18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177" bestFit="1" customWidth="1"/>
    <col min="11" max="16384" width="9.140625" style="17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296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296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296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296"/>
    </row>
    <row r="5" spans="1:9" ht="15" customHeight="1">
      <c r="A5" s="14"/>
      <c r="B5" s="16"/>
      <c r="C5" s="205"/>
      <c r="D5" s="204"/>
      <c r="E5" s="201" t="s">
        <v>642</v>
      </c>
      <c r="F5" s="202"/>
      <c r="G5" s="204"/>
      <c r="H5" s="14"/>
      <c r="I5" s="296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296"/>
    </row>
    <row r="7" spans="1:9" s="297" customFormat="1" ht="15" customHeight="1">
      <c r="A7" s="17"/>
      <c r="B7" s="16"/>
      <c r="C7" s="205"/>
      <c r="D7" s="204"/>
      <c r="E7" s="205"/>
      <c r="F7" s="202"/>
      <c r="G7" s="204"/>
      <c r="H7" s="14"/>
      <c r="I7" s="296"/>
    </row>
    <row r="8" spans="1:9" s="297" customFormat="1" ht="15" customHeight="1">
      <c r="A8" s="360" t="s">
        <v>312</v>
      </c>
      <c r="B8" s="360"/>
      <c r="C8" s="388" t="str">
        <f>'[1]Uptodate'!E68</f>
        <v>Sale No. 13</v>
      </c>
      <c r="D8" s="388"/>
      <c r="E8" s="361" t="str">
        <f>'[1]Uptodate'!$I$68</f>
        <v>Upto Sale No. 13 (Includes Sreemongal Sale 4)</v>
      </c>
      <c r="F8" s="362"/>
      <c r="G8" s="363"/>
      <c r="H8" s="364"/>
      <c r="I8" s="296"/>
    </row>
    <row r="9" spans="1:9" s="297" customFormat="1" ht="15" customHeight="1">
      <c r="A9" s="365" t="s">
        <v>243</v>
      </c>
      <c r="B9" s="364"/>
      <c r="C9" s="366" t="s">
        <v>0</v>
      </c>
      <c r="D9" s="367" t="s">
        <v>1</v>
      </c>
      <c r="E9" s="368" t="s">
        <v>0</v>
      </c>
      <c r="F9" s="369" t="s">
        <v>1</v>
      </c>
      <c r="G9" s="363"/>
      <c r="H9" s="364"/>
      <c r="I9" s="296"/>
    </row>
    <row r="10" spans="1:9" s="297" customFormat="1" ht="15" customHeight="1">
      <c r="A10" s="370" t="s">
        <v>277</v>
      </c>
      <c r="B10" s="364"/>
      <c r="C10" s="371">
        <v>749</v>
      </c>
      <c r="D10" s="372">
        <v>128.6675567423231</v>
      </c>
      <c r="E10" s="373">
        <v>19704.5</v>
      </c>
      <c r="F10" s="374">
        <v>142.74277956811895</v>
      </c>
      <c r="G10" s="363"/>
      <c r="H10" s="364"/>
      <c r="I10" s="296"/>
    </row>
    <row r="11" spans="1:9" s="297" customFormat="1" ht="15" customHeight="1">
      <c r="A11" s="370" t="s">
        <v>279</v>
      </c>
      <c r="B11" s="364"/>
      <c r="C11" s="371">
        <v>0</v>
      </c>
      <c r="D11" s="372">
        <v>0</v>
      </c>
      <c r="E11" s="373">
        <v>2991</v>
      </c>
      <c r="F11" s="374">
        <v>240.16666666666666</v>
      </c>
      <c r="G11" s="363"/>
      <c r="H11" s="364"/>
      <c r="I11" s="296"/>
    </row>
    <row r="12" spans="1:9" s="297" customFormat="1" ht="15" customHeight="1">
      <c r="A12" s="370" t="s">
        <v>278</v>
      </c>
      <c r="B12" s="364"/>
      <c r="C12" s="371">
        <v>6969.9</v>
      </c>
      <c r="D12" s="372">
        <v>192.3945250290535</v>
      </c>
      <c r="E12" s="373">
        <v>64781.600000000006</v>
      </c>
      <c r="F12" s="374">
        <v>199.08089797102878</v>
      </c>
      <c r="G12" s="363"/>
      <c r="H12" s="364"/>
      <c r="I12" s="296"/>
    </row>
    <row r="13" spans="1:9" s="297" customFormat="1" ht="15" customHeight="1">
      <c r="A13" s="370" t="s">
        <v>592</v>
      </c>
      <c r="B13" s="364"/>
      <c r="C13" s="371">
        <v>5982.5</v>
      </c>
      <c r="D13" s="372">
        <v>217.83301295445048</v>
      </c>
      <c r="E13" s="373">
        <v>11965</v>
      </c>
      <c r="F13" s="374">
        <v>219.95787714166318</v>
      </c>
      <c r="G13" s="363"/>
      <c r="H13" s="364"/>
      <c r="I13" s="296"/>
    </row>
    <row r="14" spans="1:9" s="297" customFormat="1" ht="15" customHeight="1">
      <c r="A14" s="370" t="s">
        <v>280</v>
      </c>
      <c r="B14" s="364"/>
      <c r="C14" s="371">
        <v>30453.8</v>
      </c>
      <c r="D14" s="372">
        <v>202.95085014021237</v>
      </c>
      <c r="E14" s="373">
        <v>92450.2</v>
      </c>
      <c r="F14" s="374">
        <v>191.7241184983916</v>
      </c>
      <c r="G14" s="363"/>
      <c r="H14" s="364"/>
      <c r="I14" s="296"/>
    </row>
    <row r="15" spans="1:9" s="297" customFormat="1" ht="15" customHeight="1">
      <c r="A15" s="370" t="s">
        <v>281</v>
      </c>
      <c r="B15" s="364"/>
      <c r="C15" s="371">
        <v>12481.6</v>
      </c>
      <c r="D15" s="372">
        <v>132.96018939879502</v>
      </c>
      <c r="E15" s="373">
        <v>36170.799999999996</v>
      </c>
      <c r="F15" s="374">
        <v>137.1965591029228</v>
      </c>
      <c r="G15" s="363"/>
      <c r="H15" s="364"/>
      <c r="I15" s="296"/>
    </row>
    <row r="16" spans="1:9" s="297" customFormat="1" ht="15" customHeight="1">
      <c r="A16" s="370" t="s">
        <v>640</v>
      </c>
      <c r="B16" s="364"/>
      <c r="C16" s="371">
        <v>5484.9</v>
      </c>
      <c r="D16" s="372">
        <v>200.27661397655382</v>
      </c>
      <c r="E16" s="373">
        <v>5484.9</v>
      </c>
      <c r="F16" s="374">
        <v>200.27661397655382</v>
      </c>
      <c r="G16" s="363"/>
      <c r="H16" s="364"/>
      <c r="I16" s="296"/>
    </row>
    <row r="17" spans="1:9" s="297" customFormat="1" ht="15" customHeight="1">
      <c r="A17" s="370" t="s">
        <v>282</v>
      </c>
      <c r="B17" s="364"/>
      <c r="C17" s="371">
        <v>748.5</v>
      </c>
      <c r="D17" s="372">
        <v>177.33333333333334</v>
      </c>
      <c r="E17" s="373">
        <v>26664.3</v>
      </c>
      <c r="F17" s="374">
        <v>194.90761805110205</v>
      </c>
      <c r="G17" s="363"/>
      <c r="H17" s="364"/>
      <c r="I17" s="296"/>
    </row>
    <row r="18" spans="1:9" s="297" customFormat="1" ht="15" customHeight="1">
      <c r="A18" s="370" t="s">
        <v>283</v>
      </c>
      <c r="B18" s="364"/>
      <c r="C18" s="371">
        <v>27240</v>
      </c>
      <c r="D18" s="372">
        <v>295.39179515418505</v>
      </c>
      <c r="E18" s="373">
        <v>178781.5</v>
      </c>
      <c r="F18" s="374">
        <v>279.4144612278116</v>
      </c>
      <c r="G18" s="363"/>
      <c r="H18" s="364"/>
      <c r="I18" s="296"/>
    </row>
    <row r="19" spans="1:9" s="297" customFormat="1" ht="15" customHeight="1">
      <c r="A19" s="370" t="s">
        <v>284</v>
      </c>
      <c r="B19" s="364"/>
      <c r="C19" s="371">
        <v>3490.9</v>
      </c>
      <c r="D19" s="372">
        <v>126.1454066286631</v>
      </c>
      <c r="E19" s="373">
        <v>14440.3</v>
      </c>
      <c r="F19" s="374">
        <v>126.07965208479048</v>
      </c>
      <c r="G19" s="363"/>
      <c r="H19" s="364"/>
      <c r="I19" s="296"/>
    </row>
    <row r="20" spans="1:9" s="297" customFormat="1" ht="15" customHeight="1">
      <c r="A20" s="370" t="s">
        <v>285</v>
      </c>
      <c r="B20" s="364"/>
      <c r="C20" s="371">
        <v>4984.9</v>
      </c>
      <c r="D20" s="372">
        <v>177.29974523059641</v>
      </c>
      <c r="E20" s="373">
        <v>56822.1</v>
      </c>
      <c r="F20" s="374">
        <v>182.92402603916435</v>
      </c>
      <c r="G20" s="363"/>
      <c r="H20" s="364"/>
      <c r="I20" s="296"/>
    </row>
    <row r="21" spans="1:9" s="297" customFormat="1" ht="15" customHeight="1">
      <c r="A21" s="370" t="s">
        <v>593</v>
      </c>
      <c r="B21" s="364"/>
      <c r="C21" s="371">
        <v>3494</v>
      </c>
      <c r="D21" s="372">
        <v>141.9965655409273</v>
      </c>
      <c r="E21" s="373">
        <v>6984.2</v>
      </c>
      <c r="F21" s="374">
        <v>137.85750694424559</v>
      </c>
      <c r="G21" s="363"/>
      <c r="H21" s="364"/>
      <c r="I21" s="296"/>
    </row>
    <row r="22" spans="1:9" s="297" customFormat="1" ht="15" customHeight="1">
      <c r="A22" s="370" t="s">
        <v>286</v>
      </c>
      <c r="B22" s="364"/>
      <c r="C22" s="371">
        <v>6490.1</v>
      </c>
      <c r="D22" s="372">
        <v>230.92302121693038</v>
      </c>
      <c r="E22" s="373">
        <v>79727.1</v>
      </c>
      <c r="F22" s="374">
        <v>245.64106433069807</v>
      </c>
      <c r="G22" s="363"/>
      <c r="H22" s="364"/>
      <c r="I22" s="296"/>
    </row>
    <row r="23" spans="1:9" s="297" customFormat="1" ht="15" customHeight="1">
      <c r="A23" s="370" t="s">
        <v>287</v>
      </c>
      <c r="B23" s="364"/>
      <c r="C23" s="371">
        <v>4487.2</v>
      </c>
      <c r="D23" s="372">
        <v>206.99781600998395</v>
      </c>
      <c r="E23" s="373">
        <v>49714.6</v>
      </c>
      <c r="F23" s="374">
        <v>187.8859570428003</v>
      </c>
      <c r="G23" s="363"/>
      <c r="H23" s="364"/>
      <c r="I23" s="296"/>
    </row>
    <row r="24" spans="1:9" s="297" customFormat="1" ht="15" customHeight="1">
      <c r="A24" s="370" t="s">
        <v>288</v>
      </c>
      <c r="B24" s="364"/>
      <c r="C24" s="371">
        <v>31947.8</v>
      </c>
      <c r="D24" s="372">
        <v>193.71865042350336</v>
      </c>
      <c r="E24" s="373">
        <v>177603.3</v>
      </c>
      <c r="F24" s="374">
        <v>198.4200952347169</v>
      </c>
      <c r="G24" s="363"/>
      <c r="H24" s="364"/>
      <c r="I24" s="296"/>
    </row>
    <row r="25" spans="1:9" s="297" customFormat="1" ht="15" customHeight="1">
      <c r="A25" s="370" t="s">
        <v>289</v>
      </c>
      <c r="B25" s="364"/>
      <c r="C25" s="371">
        <v>0</v>
      </c>
      <c r="D25" s="372">
        <v>0</v>
      </c>
      <c r="E25" s="373">
        <v>83824.5</v>
      </c>
      <c r="F25" s="374">
        <v>237.24203782903567</v>
      </c>
      <c r="G25" s="363"/>
      <c r="H25" s="364"/>
      <c r="I25" s="296"/>
    </row>
    <row r="26" spans="1:9" s="297" customFormat="1" ht="15" customHeight="1">
      <c r="A26" s="370" t="s">
        <v>290</v>
      </c>
      <c r="B26" s="364"/>
      <c r="C26" s="371">
        <v>0</v>
      </c>
      <c r="D26" s="372">
        <v>0</v>
      </c>
      <c r="E26" s="373">
        <v>10722.8</v>
      </c>
      <c r="F26" s="374">
        <v>128.46849703435672</v>
      </c>
      <c r="G26" s="363"/>
      <c r="H26" s="364"/>
      <c r="I26" s="296"/>
    </row>
    <row r="27" spans="1:9" s="297" customFormat="1" ht="15" customHeight="1">
      <c r="A27" s="370" t="s">
        <v>291</v>
      </c>
      <c r="B27" s="364"/>
      <c r="C27" s="371">
        <v>12483.1</v>
      </c>
      <c r="D27" s="372">
        <v>140.12069117446788</v>
      </c>
      <c r="E27" s="373">
        <v>91329</v>
      </c>
      <c r="F27" s="374">
        <v>145.7010215813159</v>
      </c>
      <c r="G27" s="363"/>
      <c r="H27" s="364"/>
      <c r="I27" s="296"/>
    </row>
    <row r="28" spans="1:9" s="297" customFormat="1" ht="15" customHeight="1">
      <c r="A28" s="370" t="s">
        <v>292</v>
      </c>
      <c r="B28" s="364"/>
      <c r="C28" s="371">
        <v>5982.7</v>
      </c>
      <c r="D28" s="372">
        <v>234.41439483845087</v>
      </c>
      <c r="E28" s="373">
        <v>38388</v>
      </c>
      <c r="F28" s="374">
        <v>242.07802438261956</v>
      </c>
      <c r="G28" s="363"/>
      <c r="H28" s="364"/>
      <c r="I28" s="296"/>
    </row>
    <row r="29" spans="1:9" s="297" customFormat="1" ht="15" customHeight="1">
      <c r="A29" s="370" t="s">
        <v>294</v>
      </c>
      <c r="B29" s="364"/>
      <c r="C29" s="371">
        <v>0</v>
      </c>
      <c r="D29" s="372">
        <v>0</v>
      </c>
      <c r="E29" s="373">
        <v>499.2</v>
      </c>
      <c r="F29" s="374">
        <v>180</v>
      </c>
      <c r="G29" s="363"/>
      <c r="H29" s="364"/>
      <c r="I29" s="296"/>
    </row>
    <row r="30" spans="1:9" s="297" customFormat="1" ht="15" customHeight="1">
      <c r="A30" s="370" t="s">
        <v>295</v>
      </c>
      <c r="B30" s="364"/>
      <c r="C30" s="371">
        <v>8487.2</v>
      </c>
      <c r="D30" s="372">
        <v>130.1174710151758</v>
      </c>
      <c r="E30" s="373">
        <v>27451.9</v>
      </c>
      <c r="F30" s="374">
        <v>137.72808075215193</v>
      </c>
      <c r="G30" s="363"/>
      <c r="H30" s="364"/>
      <c r="I30" s="296"/>
    </row>
    <row r="31" spans="1:9" s="297" customFormat="1" ht="15" customHeight="1">
      <c r="A31" s="370" t="s">
        <v>293</v>
      </c>
      <c r="B31" s="364"/>
      <c r="C31" s="371">
        <v>22211.3</v>
      </c>
      <c r="D31" s="372">
        <v>210.0346715410624</v>
      </c>
      <c r="E31" s="373">
        <v>60350.2</v>
      </c>
      <c r="F31" s="374">
        <v>202.44393059177932</v>
      </c>
      <c r="G31" s="363"/>
      <c r="H31" s="364"/>
      <c r="I31" s="296"/>
    </row>
    <row r="32" spans="1:9" s="297" customFormat="1" ht="15" customHeight="1">
      <c r="A32" s="370" t="s">
        <v>594</v>
      </c>
      <c r="B32" s="364"/>
      <c r="C32" s="371">
        <v>0</v>
      </c>
      <c r="D32" s="372">
        <v>0</v>
      </c>
      <c r="E32" s="373">
        <v>6481.2</v>
      </c>
      <c r="F32" s="374">
        <v>218.92319323582052</v>
      </c>
      <c r="G32" s="363"/>
      <c r="H32" s="364"/>
      <c r="I32" s="296"/>
    </row>
    <row r="33" spans="1:9" s="297" customFormat="1" ht="15" customHeight="1">
      <c r="A33" s="370" t="s">
        <v>423</v>
      </c>
      <c r="B33" s="364"/>
      <c r="C33" s="371">
        <v>4982</v>
      </c>
      <c r="D33" s="372">
        <v>194.0234845443597</v>
      </c>
      <c r="E33" s="373">
        <v>12510</v>
      </c>
      <c r="F33" s="374">
        <v>191.56227018385292</v>
      </c>
      <c r="G33" s="363"/>
      <c r="H33" s="364"/>
      <c r="I33" s="296"/>
    </row>
    <row r="34" spans="1:9" s="297" customFormat="1" ht="15" customHeight="1">
      <c r="A34" s="370" t="s">
        <v>296</v>
      </c>
      <c r="B34" s="364"/>
      <c r="C34" s="371">
        <v>6986.3</v>
      </c>
      <c r="D34" s="372">
        <v>170.5849305068491</v>
      </c>
      <c r="E34" s="373">
        <v>71335.4</v>
      </c>
      <c r="F34" s="374">
        <v>177.73346473139566</v>
      </c>
      <c r="G34" s="363"/>
      <c r="H34" s="364"/>
      <c r="I34" s="296"/>
    </row>
    <row r="35" spans="1:9" s="297" customFormat="1" ht="15" customHeight="1">
      <c r="A35" s="370" t="s">
        <v>297</v>
      </c>
      <c r="B35" s="364"/>
      <c r="C35" s="371">
        <v>0</v>
      </c>
      <c r="D35" s="372">
        <v>0</v>
      </c>
      <c r="E35" s="373">
        <v>25911.3</v>
      </c>
      <c r="F35" s="374">
        <v>128.48987893312955</v>
      </c>
      <c r="G35" s="363"/>
      <c r="H35" s="364"/>
      <c r="I35" s="296"/>
    </row>
    <row r="36" spans="1:9" s="297" customFormat="1" ht="15" customHeight="1">
      <c r="A36" s="370" t="s">
        <v>313</v>
      </c>
      <c r="B36" s="364"/>
      <c r="C36" s="371">
        <v>6230.7</v>
      </c>
      <c r="D36" s="372">
        <v>198.00985443048134</v>
      </c>
      <c r="E36" s="373">
        <v>16695.6</v>
      </c>
      <c r="F36" s="374">
        <v>179.11385634538442</v>
      </c>
      <c r="G36" s="363"/>
      <c r="H36" s="364"/>
      <c r="I36" s="296"/>
    </row>
    <row r="37" spans="1:9" s="297" customFormat="1" ht="15" customHeight="1">
      <c r="A37" s="370" t="s">
        <v>298</v>
      </c>
      <c r="B37" s="364"/>
      <c r="C37" s="371">
        <v>30946.7</v>
      </c>
      <c r="D37" s="372">
        <v>197.27631702249352</v>
      </c>
      <c r="E37" s="373">
        <v>208133.30000000002</v>
      </c>
      <c r="F37" s="374">
        <v>195.4605293818913</v>
      </c>
      <c r="G37" s="363"/>
      <c r="H37" s="364"/>
      <c r="I37" s="296"/>
    </row>
    <row r="38" spans="1:9" s="297" customFormat="1" ht="15" customHeight="1">
      <c r="A38" s="370" t="s">
        <v>299</v>
      </c>
      <c r="B38" s="364"/>
      <c r="C38" s="371">
        <v>0</v>
      </c>
      <c r="D38" s="372">
        <v>0</v>
      </c>
      <c r="E38" s="373">
        <v>19942.3</v>
      </c>
      <c r="F38" s="374">
        <v>130.41251510608106</v>
      </c>
      <c r="G38" s="363"/>
      <c r="H38" s="364"/>
      <c r="I38" s="296"/>
    </row>
    <row r="39" spans="1:9" s="297" customFormat="1" ht="15" customHeight="1">
      <c r="A39" s="370" t="s">
        <v>300</v>
      </c>
      <c r="B39" s="364"/>
      <c r="C39" s="371">
        <v>5491</v>
      </c>
      <c r="D39" s="372">
        <v>127.81897650701147</v>
      </c>
      <c r="E39" s="373">
        <v>29405.300000000003</v>
      </c>
      <c r="F39" s="374">
        <v>128.55299214767405</v>
      </c>
      <c r="G39" s="363"/>
      <c r="H39" s="364"/>
      <c r="I39" s="296"/>
    </row>
    <row r="40" spans="1:9" s="297" customFormat="1" ht="15" customHeight="1">
      <c r="A40" s="370" t="s">
        <v>301</v>
      </c>
      <c r="B40" s="364"/>
      <c r="C40" s="371">
        <v>43936.3</v>
      </c>
      <c r="D40" s="372">
        <v>218.69412991080267</v>
      </c>
      <c r="E40" s="373">
        <v>280772.5</v>
      </c>
      <c r="F40" s="374">
        <v>220.56981969388025</v>
      </c>
      <c r="G40" s="363"/>
      <c r="H40" s="364"/>
      <c r="I40" s="296"/>
    </row>
    <row r="41" spans="1:9" s="297" customFormat="1" ht="15" customHeight="1">
      <c r="A41" s="370" t="s">
        <v>302</v>
      </c>
      <c r="B41" s="364"/>
      <c r="C41" s="371">
        <v>10462.4</v>
      </c>
      <c r="D41" s="372">
        <v>123.1907115002294</v>
      </c>
      <c r="E41" s="373">
        <v>55539.8</v>
      </c>
      <c r="F41" s="374">
        <v>126.62158848249364</v>
      </c>
      <c r="G41" s="363"/>
      <c r="H41" s="364"/>
      <c r="I41" s="296"/>
    </row>
    <row r="42" spans="1:9" s="297" customFormat="1" ht="15" customHeight="1">
      <c r="A42" s="370" t="s">
        <v>303</v>
      </c>
      <c r="B42" s="364"/>
      <c r="C42" s="371">
        <v>0</v>
      </c>
      <c r="D42" s="372">
        <v>0</v>
      </c>
      <c r="E42" s="373">
        <v>69780.40000000001</v>
      </c>
      <c r="F42" s="374">
        <v>135.11503660053538</v>
      </c>
      <c r="G42" s="363"/>
      <c r="H42" s="364"/>
      <c r="I42" s="296"/>
    </row>
    <row r="43" spans="1:9" s="297" customFormat="1" ht="15" customHeight="1">
      <c r="A43" s="370" t="s">
        <v>314</v>
      </c>
      <c r="B43" s="364"/>
      <c r="C43" s="375">
        <v>2495.4</v>
      </c>
      <c r="D43" s="376">
        <v>201.21199006171355</v>
      </c>
      <c r="E43" s="378">
        <v>22209.500000000004</v>
      </c>
      <c r="F43" s="377">
        <v>183.46412120939235</v>
      </c>
      <c r="G43" s="363"/>
      <c r="H43" s="364"/>
      <c r="I43" s="296"/>
    </row>
    <row r="44" spans="1:9" s="297" customFormat="1" ht="15" customHeight="1">
      <c r="A44" s="370" t="s">
        <v>304</v>
      </c>
      <c r="B44" s="364"/>
      <c r="C44" s="375">
        <v>305700.20000000007</v>
      </c>
      <c r="D44" s="376">
        <v>198.93618355499927</v>
      </c>
      <c r="E44" s="378">
        <v>1955567.6</v>
      </c>
      <c r="F44" s="377">
        <v>198.22042219353602</v>
      </c>
      <c r="G44" s="363"/>
      <c r="H44" s="364"/>
      <c r="I44" s="296"/>
    </row>
    <row r="45" spans="1:9" s="297" customFormat="1" ht="15" customHeight="1">
      <c r="A45" s="365" t="s">
        <v>36</v>
      </c>
      <c r="B45" s="364"/>
      <c r="C45" s="371"/>
      <c r="D45" s="372"/>
      <c r="E45" s="373"/>
      <c r="F45" s="374"/>
      <c r="G45" s="363"/>
      <c r="H45" s="364"/>
      <c r="I45" s="296"/>
    </row>
    <row r="46" spans="1:9" s="297" customFormat="1" ht="15" customHeight="1">
      <c r="A46" s="365" t="s">
        <v>424</v>
      </c>
      <c r="B46" s="364"/>
      <c r="C46" s="375" t="s">
        <v>0</v>
      </c>
      <c r="D46" s="376" t="s">
        <v>1</v>
      </c>
      <c r="E46" s="378" t="s">
        <v>0</v>
      </c>
      <c r="F46" s="377" t="s">
        <v>1</v>
      </c>
      <c r="G46" s="363"/>
      <c r="H46" s="364"/>
      <c r="I46" s="296"/>
    </row>
    <row r="47" spans="1:9" s="297" customFormat="1" ht="15" customHeight="1">
      <c r="A47" s="370" t="s">
        <v>288</v>
      </c>
      <c r="B47" s="364"/>
      <c r="C47" s="371">
        <v>1495.5</v>
      </c>
      <c r="D47" s="372">
        <v>145.66666666666666</v>
      </c>
      <c r="E47" s="373">
        <v>7977.4</v>
      </c>
      <c r="F47" s="374">
        <v>156.50193045353123</v>
      </c>
      <c r="G47" s="363"/>
      <c r="H47" s="364"/>
      <c r="I47" s="296"/>
    </row>
    <row r="48" spans="1:9" s="297" customFormat="1" ht="15" customHeight="1">
      <c r="A48" s="370" t="s">
        <v>298</v>
      </c>
      <c r="B48" s="364"/>
      <c r="C48" s="375">
        <v>0</v>
      </c>
      <c r="D48" s="376">
        <v>0</v>
      </c>
      <c r="E48" s="378">
        <v>14955</v>
      </c>
      <c r="F48" s="377">
        <v>156.3</v>
      </c>
      <c r="G48" s="363"/>
      <c r="H48" s="364"/>
      <c r="I48" s="296"/>
    </row>
    <row r="49" spans="1:9" s="297" customFormat="1" ht="15" customHeight="1">
      <c r="A49" s="370" t="s">
        <v>304</v>
      </c>
      <c r="B49" s="364"/>
      <c r="C49" s="375">
        <v>1495.5</v>
      </c>
      <c r="D49" s="376">
        <v>145.66666666666666</v>
      </c>
      <c r="E49" s="378">
        <v>22932.4</v>
      </c>
      <c r="F49" s="377">
        <v>156.37024471926182</v>
      </c>
      <c r="G49" s="363"/>
      <c r="H49" s="364"/>
      <c r="I49" s="296"/>
    </row>
    <row r="50" spans="1:9" s="297" customFormat="1" ht="15" customHeight="1">
      <c r="A50" s="370" t="s">
        <v>539</v>
      </c>
      <c r="B50" s="364"/>
      <c r="C50" s="375">
        <v>307195.70000000007</v>
      </c>
      <c r="D50" s="376">
        <v>198.6768551773348</v>
      </c>
      <c r="E50" s="378">
        <v>1978500</v>
      </c>
      <c r="F50" s="377">
        <v>197.73534510993179</v>
      </c>
      <c r="G50" s="363"/>
      <c r="H50" s="364"/>
      <c r="I50" s="296"/>
    </row>
    <row r="51" spans="1:9" s="297" customFormat="1" ht="15" customHeight="1">
      <c r="A51" s="370"/>
      <c r="B51" s="364"/>
      <c r="C51" s="371"/>
      <c r="D51" s="372"/>
      <c r="E51" s="373"/>
      <c r="F51" s="374"/>
      <c r="G51" s="363"/>
      <c r="H51" s="364"/>
      <c r="I51" s="296"/>
    </row>
    <row r="52" spans="1:9" s="297" customFormat="1" ht="15" customHeight="1">
      <c r="A52" s="365" t="s">
        <v>305</v>
      </c>
      <c r="B52" s="364"/>
      <c r="C52" s="375" t="s">
        <v>0</v>
      </c>
      <c r="D52" s="376" t="s">
        <v>1</v>
      </c>
      <c r="E52" s="378" t="s">
        <v>0</v>
      </c>
      <c r="F52" s="377" t="s">
        <v>1</v>
      </c>
      <c r="G52" s="363"/>
      <c r="H52" s="364"/>
      <c r="I52" s="296"/>
    </row>
    <row r="53" spans="1:9" s="297" customFormat="1" ht="15" customHeight="1">
      <c r="A53" s="370" t="s">
        <v>278</v>
      </c>
      <c r="B53" s="364"/>
      <c r="C53" s="371">
        <v>0</v>
      </c>
      <c r="D53" s="372">
        <v>0</v>
      </c>
      <c r="E53" s="373">
        <v>1183</v>
      </c>
      <c r="F53" s="374">
        <v>217.62890955198648</v>
      </c>
      <c r="G53" s="363"/>
      <c r="H53" s="364"/>
      <c r="I53" s="296"/>
    </row>
    <row r="54" spans="1:9" s="297" customFormat="1" ht="15" customHeight="1">
      <c r="A54" s="370" t="s">
        <v>294</v>
      </c>
      <c r="B54" s="364"/>
      <c r="C54" s="371">
        <v>0</v>
      </c>
      <c r="D54" s="372">
        <v>0</v>
      </c>
      <c r="E54" s="378">
        <v>497</v>
      </c>
      <c r="F54" s="377">
        <v>115</v>
      </c>
      <c r="G54" s="363"/>
      <c r="H54" s="364"/>
      <c r="I54" s="296"/>
    </row>
    <row r="55" spans="1:9" s="297" customFormat="1" ht="15" customHeight="1">
      <c r="A55" s="370" t="s">
        <v>304</v>
      </c>
      <c r="B55" s="364"/>
      <c r="C55" s="375">
        <v>0</v>
      </c>
      <c r="D55" s="376">
        <v>0</v>
      </c>
      <c r="E55" s="378">
        <v>1680</v>
      </c>
      <c r="F55" s="377">
        <v>187.26785714285714</v>
      </c>
      <c r="G55" s="363"/>
      <c r="H55" s="364"/>
      <c r="I55" s="296"/>
    </row>
    <row r="56" spans="1:9" s="297" customFormat="1" ht="15" customHeight="1">
      <c r="A56" s="370" t="s">
        <v>308</v>
      </c>
      <c r="B56" s="364"/>
      <c r="C56" s="375">
        <v>307195.70000000007</v>
      </c>
      <c r="D56" s="376">
        <v>198.6768551773348</v>
      </c>
      <c r="E56" s="378">
        <v>1980180.0000000005</v>
      </c>
      <c r="F56" s="377">
        <v>197.72646441232612</v>
      </c>
      <c r="G56" s="363"/>
      <c r="H56" s="364"/>
      <c r="I56" s="296"/>
    </row>
    <row r="57" spans="1:9" s="297" customFormat="1" ht="15" customHeight="1">
      <c r="A57" s="370"/>
      <c r="B57" s="364"/>
      <c r="C57" s="371"/>
      <c r="D57" s="372"/>
      <c r="E57" s="373"/>
      <c r="F57" s="374"/>
      <c r="G57" s="363"/>
      <c r="H57" s="364"/>
      <c r="I57" s="296"/>
    </row>
    <row r="58" spans="1:9" s="297" customFormat="1" ht="15" customHeight="1">
      <c r="A58" s="370"/>
      <c r="B58" s="364"/>
      <c r="C58" s="375" t="s">
        <v>639</v>
      </c>
      <c r="D58" s="372"/>
      <c r="F58" s="374"/>
      <c r="H58" s="378" t="s">
        <v>641</v>
      </c>
      <c r="I58" s="296"/>
    </row>
    <row r="59" spans="1:9" s="297" customFormat="1" ht="15" customHeight="1">
      <c r="A59" s="365" t="s">
        <v>40</v>
      </c>
      <c r="B59" s="379" t="s">
        <v>41</v>
      </c>
      <c r="C59" s="368" t="s">
        <v>0</v>
      </c>
      <c r="D59" s="369" t="s">
        <v>164</v>
      </c>
      <c r="E59" s="368" t="s">
        <v>41</v>
      </c>
      <c r="F59" s="369" t="s">
        <v>0</v>
      </c>
      <c r="G59" s="362" t="s">
        <v>164</v>
      </c>
      <c r="H59" s="379" t="s">
        <v>2</v>
      </c>
      <c r="I59" s="296"/>
    </row>
    <row r="60" spans="1:9" s="297" customFormat="1" ht="15" customHeight="1">
      <c r="A60" s="370" t="s">
        <v>42</v>
      </c>
      <c r="B60" s="364">
        <v>0</v>
      </c>
      <c r="C60" s="371">
        <v>0</v>
      </c>
      <c r="D60" s="372">
        <v>0</v>
      </c>
      <c r="E60" s="380">
        <v>5</v>
      </c>
      <c r="F60" s="384">
        <v>249.5</v>
      </c>
      <c r="G60" s="382">
        <v>210</v>
      </c>
      <c r="H60" s="386">
        <v>0.00012599864658768394</v>
      </c>
      <c r="I60" s="296"/>
    </row>
    <row r="61" spans="1:9" s="297" customFormat="1" ht="15" customHeight="1">
      <c r="A61" s="370" t="s">
        <v>43</v>
      </c>
      <c r="B61" s="360">
        <v>6156</v>
      </c>
      <c r="C61" s="366">
        <v>307195.7</v>
      </c>
      <c r="D61" s="367">
        <v>198.67685517733483</v>
      </c>
      <c r="E61" s="381">
        <v>39698</v>
      </c>
      <c r="F61" s="385">
        <v>1979930.5000000002</v>
      </c>
      <c r="G61" s="383">
        <v>197.72491776857825</v>
      </c>
      <c r="H61" s="387">
        <v>0.9998740013534123</v>
      </c>
      <c r="I61" s="296"/>
    </row>
    <row r="62" spans="1:9" s="297" customFormat="1" ht="15" customHeight="1">
      <c r="A62" s="370" t="s">
        <v>44</v>
      </c>
      <c r="B62" s="360">
        <v>6156</v>
      </c>
      <c r="C62" s="366">
        <v>307195.7</v>
      </c>
      <c r="D62" s="367">
        <v>198.67685517733483</v>
      </c>
      <c r="E62" s="381">
        <v>39703</v>
      </c>
      <c r="F62" s="385">
        <v>1980180.0000000002</v>
      </c>
      <c r="G62" s="383">
        <v>197.72646441232615</v>
      </c>
      <c r="H62" s="387">
        <v>1</v>
      </c>
      <c r="I62" s="296"/>
    </row>
  </sheetData>
  <sheetProtection/>
  <mergeCells count="1">
    <mergeCell ref="C8:D8"/>
  </mergeCells>
  <printOptions/>
  <pageMargins left="0.67" right="0.45" top="0.25" bottom="0.25" header="0.34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3" sqref="A3"/>
    </sheetView>
  </sheetViews>
  <sheetFormatPr defaultColWidth="9.140625" defaultRowHeight="19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9.140625" style="177" customWidth="1"/>
  </cols>
  <sheetData>
    <row r="1" spans="1:10" ht="19.5" customHeight="1">
      <c r="A1" s="19" t="s">
        <v>361</v>
      </c>
      <c r="B1" s="20"/>
      <c r="C1" s="21"/>
      <c r="D1" s="20"/>
      <c r="E1" s="22"/>
      <c r="F1" s="20"/>
      <c r="G1" s="21"/>
      <c r="H1" s="23"/>
      <c r="I1" s="23"/>
      <c r="J1" s="1"/>
    </row>
    <row r="2" spans="1:10" ht="19.5" customHeight="1">
      <c r="A2" s="19" t="s">
        <v>429</v>
      </c>
      <c r="B2" s="20"/>
      <c r="C2" s="21"/>
      <c r="D2" s="20"/>
      <c r="E2" s="22"/>
      <c r="F2" s="20"/>
      <c r="G2" s="21"/>
      <c r="H2" s="23"/>
      <c r="I2" s="23"/>
      <c r="J2" s="1"/>
    </row>
    <row r="3" spans="1:10" ht="19.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  <c r="J3" s="1"/>
    </row>
    <row r="4" spans="1:10" ht="19.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  <c r="J4" s="1"/>
    </row>
    <row r="5" spans="1:10" ht="19.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  <c r="J5" s="1"/>
    </row>
    <row r="6" spans="1:10" ht="19.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  <c r="J6" s="1"/>
    </row>
    <row r="7" spans="1:10" ht="19.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  <c r="J7" s="1"/>
    </row>
    <row r="8" spans="1:10" ht="19.5" customHeight="1">
      <c r="A8" s="19" t="s">
        <v>362</v>
      </c>
      <c r="B8" s="26"/>
      <c r="C8" s="27"/>
      <c r="D8" s="26"/>
      <c r="E8" s="28"/>
      <c r="F8" s="26"/>
      <c r="G8" s="27"/>
      <c r="H8" s="29"/>
      <c r="I8" s="29"/>
      <c r="J8" s="1"/>
    </row>
    <row r="9" spans="1:10" ht="19.5" customHeight="1">
      <c r="A9" s="52"/>
      <c r="B9" s="246" t="s">
        <v>45</v>
      </c>
      <c r="C9" s="50"/>
      <c r="D9" s="246" t="s">
        <v>46</v>
      </c>
      <c r="E9" s="50"/>
      <c r="F9" s="246"/>
      <c r="G9" s="247" t="s">
        <v>47</v>
      </c>
      <c r="H9" s="248"/>
      <c r="I9" s="248"/>
      <c r="J9" s="1"/>
    </row>
    <row r="10" spans="1:10" ht="19.5" customHeight="1">
      <c r="A10" s="249" t="s">
        <v>48</v>
      </c>
      <c r="B10" s="250" t="s">
        <v>49</v>
      </c>
      <c r="C10" s="251" t="s">
        <v>50</v>
      </c>
      <c r="D10" s="250" t="s">
        <v>49</v>
      </c>
      <c r="E10" s="251" t="s">
        <v>50</v>
      </c>
      <c r="F10" s="250" t="s">
        <v>49</v>
      </c>
      <c r="G10" s="251" t="s">
        <v>50</v>
      </c>
      <c r="H10" s="252" t="s">
        <v>51</v>
      </c>
      <c r="I10" s="252" t="s">
        <v>52</v>
      </c>
      <c r="J10" s="1"/>
    </row>
    <row r="11" spans="1:10" ht="19.5" customHeight="1">
      <c r="A11" s="253" t="s">
        <v>55</v>
      </c>
      <c r="B11" s="254">
        <v>10</v>
      </c>
      <c r="C11" s="255">
        <v>498.5</v>
      </c>
      <c r="D11" s="254">
        <v>0</v>
      </c>
      <c r="E11" s="256">
        <v>0</v>
      </c>
      <c r="F11" s="254">
        <v>10</v>
      </c>
      <c r="G11" s="257">
        <v>498.5</v>
      </c>
      <c r="H11" s="258" t="s">
        <v>363</v>
      </c>
      <c r="I11" s="259">
        <v>257</v>
      </c>
      <c r="J11" s="1"/>
    </row>
    <row r="12" spans="1:10" ht="19.5" customHeight="1">
      <c r="A12" s="253" t="s">
        <v>61</v>
      </c>
      <c r="B12" s="254">
        <v>10</v>
      </c>
      <c r="C12" s="255">
        <v>498.5</v>
      </c>
      <c r="D12" s="254">
        <v>0</v>
      </c>
      <c r="E12" s="256">
        <v>0</v>
      </c>
      <c r="F12" s="254">
        <v>10</v>
      </c>
      <c r="G12" s="257">
        <v>498.5</v>
      </c>
      <c r="H12" s="258" t="s">
        <v>364</v>
      </c>
      <c r="I12" s="259">
        <v>255</v>
      </c>
      <c r="J12" s="1"/>
    </row>
    <row r="13" spans="1:10" ht="19.5" customHeight="1">
      <c r="A13" s="253" t="s">
        <v>63</v>
      </c>
      <c r="B13" s="254">
        <v>40</v>
      </c>
      <c r="C13" s="255">
        <v>1994</v>
      </c>
      <c r="D13" s="254">
        <v>0</v>
      </c>
      <c r="E13" s="256">
        <v>0</v>
      </c>
      <c r="F13" s="254">
        <v>40</v>
      </c>
      <c r="G13" s="257">
        <v>1994</v>
      </c>
      <c r="H13" s="258" t="s">
        <v>365</v>
      </c>
      <c r="I13" s="259">
        <v>245.25</v>
      </c>
      <c r="J13" s="1"/>
    </row>
    <row r="14" spans="1:10" ht="19.5" customHeight="1">
      <c r="A14" s="253" t="s">
        <v>136</v>
      </c>
      <c r="B14" s="254">
        <v>30</v>
      </c>
      <c r="C14" s="255">
        <v>1495.5</v>
      </c>
      <c r="D14" s="254">
        <v>0</v>
      </c>
      <c r="E14" s="256">
        <v>0</v>
      </c>
      <c r="F14" s="254">
        <v>30</v>
      </c>
      <c r="G14" s="257">
        <v>1495.5</v>
      </c>
      <c r="H14" s="258" t="s">
        <v>366</v>
      </c>
      <c r="I14" s="259">
        <v>240</v>
      </c>
      <c r="J14" s="1"/>
    </row>
    <row r="15" spans="1:10" ht="19.5" customHeight="1">
      <c r="A15" s="253" t="s">
        <v>71</v>
      </c>
      <c r="B15" s="254">
        <v>90</v>
      </c>
      <c r="C15" s="255">
        <v>4486.5</v>
      </c>
      <c r="D15" s="254">
        <v>0</v>
      </c>
      <c r="E15" s="256">
        <v>0</v>
      </c>
      <c r="F15" s="254">
        <v>90</v>
      </c>
      <c r="G15" s="257">
        <v>4486.5</v>
      </c>
      <c r="H15" s="258" t="s">
        <v>367</v>
      </c>
      <c r="I15" s="259">
        <v>192.78</v>
      </c>
      <c r="J15" s="1"/>
    </row>
    <row r="16" spans="1:10" ht="19.5" customHeight="1">
      <c r="A16" s="253" t="s">
        <v>83</v>
      </c>
      <c r="B16" s="254">
        <v>10</v>
      </c>
      <c r="C16" s="255">
        <v>498.5</v>
      </c>
      <c r="D16" s="254">
        <v>0</v>
      </c>
      <c r="E16" s="256">
        <v>0</v>
      </c>
      <c r="F16" s="254">
        <v>10</v>
      </c>
      <c r="G16" s="257">
        <v>498.5</v>
      </c>
      <c r="H16" s="258">
        <v>87237.5</v>
      </c>
      <c r="I16" s="259">
        <v>175</v>
      </c>
      <c r="J16" s="1"/>
    </row>
    <row r="17" spans="1:10" ht="19.5" customHeight="1">
      <c r="A17" s="253" t="s">
        <v>87</v>
      </c>
      <c r="B17" s="254">
        <v>10</v>
      </c>
      <c r="C17" s="255">
        <v>498.5</v>
      </c>
      <c r="D17" s="254">
        <v>0</v>
      </c>
      <c r="E17" s="256">
        <v>0</v>
      </c>
      <c r="F17" s="254">
        <v>10</v>
      </c>
      <c r="G17" s="257">
        <v>498.5</v>
      </c>
      <c r="H17" s="258" t="s">
        <v>363</v>
      </c>
      <c r="I17" s="259">
        <v>257</v>
      </c>
      <c r="J17" s="1"/>
    </row>
    <row r="18" spans="1:10" ht="19.5" customHeight="1">
      <c r="A18" s="253" t="s">
        <v>90</v>
      </c>
      <c r="B18" s="254">
        <v>10</v>
      </c>
      <c r="C18" s="255">
        <v>498.5</v>
      </c>
      <c r="D18" s="254">
        <v>0</v>
      </c>
      <c r="E18" s="256">
        <v>0</v>
      </c>
      <c r="F18" s="254">
        <v>10</v>
      </c>
      <c r="G18" s="257">
        <v>498.5</v>
      </c>
      <c r="H18" s="258" t="s">
        <v>368</v>
      </c>
      <c r="I18" s="259">
        <v>230</v>
      </c>
      <c r="J18" s="1"/>
    </row>
    <row r="19" spans="1:10" ht="19.5" customHeight="1">
      <c r="A19" s="253" t="s">
        <v>155</v>
      </c>
      <c r="B19" s="254">
        <v>10</v>
      </c>
      <c r="C19" s="255">
        <v>498.5</v>
      </c>
      <c r="D19" s="254">
        <v>0</v>
      </c>
      <c r="E19" s="256">
        <v>0</v>
      </c>
      <c r="F19" s="254">
        <v>10</v>
      </c>
      <c r="G19" s="257">
        <v>498.5</v>
      </c>
      <c r="H19" s="258" t="s">
        <v>368</v>
      </c>
      <c r="I19" s="259">
        <v>230</v>
      </c>
      <c r="J19" s="1"/>
    </row>
    <row r="20" spans="1:10" ht="19.5" customHeight="1">
      <c r="A20" s="253" t="s">
        <v>14</v>
      </c>
      <c r="B20" s="254">
        <v>220</v>
      </c>
      <c r="C20" s="255">
        <v>10967</v>
      </c>
      <c r="D20" s="254">
        <v>0</v>
      </c>
      <c r="E20" s="256">
        <v>0</v>
      </c>
      <c r="F20" s="254">
        <v>220</v>
      </c>
      <c r="G20" s="257">
        <v>10967</v>
      </c>
      <c r="H20" s="258" t="s">
        <v>369</v>
      </c>
      <c r="I20" s="259">
        <v>220</v>
      </c>
      <c r="J20" s="1"/>
    </row>
    <row r="21" spans="1:10" ht="19.5" customHeight="1">
      <c r="A21" s="253"/>
      <c r="B21" s="260"/>
      <c r="C21" s="247"/>
      <c r="D21" s="254"/>
      <c r="E21" s="257"/>
      <c r="F21" s="260"/>
      <c r="G21" s="247"/>
      <c r="H21" s="258"/>
      <c r="I21" s="258"/>
      <c r="J21" s="1"/>
    </row>
    <row r="22" spans="1:10" ht="19.5" customHeight="1">
      <c r="A22" s="19" t="s">
        <v>117</v>
      </c>
      <c r="B22" s="49"/>
      <c r="C22" s="50"/>
      <c r="D22" s="49"/>
      <c r="E22" s="51"/>
      <c r="F22" s="49"/>
      <c r="G22" s="50"/>
      <c r="H22" s="248"/>
      <c r="I22" s="248"/>
      <c r="J22" s="1"/>
    </row>
    <row r="23" spans="1:10" ht="19.5" customHeight="1">
      <c r="A23" s="19" t="s">
        <v>118</v>
      </c>
      <c r="B23" s="49"/>
      <c r="C23" s="50"/>
      <c r="D23" s="49"/>
      <c r="E23" s="51"/>
      <c r="F23" s="49"/>
      <c r="G23" s="50" t="s">
        <v>119</v>
      </c>
      <c r="H23" s="248"/>
      <c r="I23" s="248"/>
      <c r="J23" s="1"/>
    </row>
    <row r="24" spans="1:10" ht="19.5" customHeight="1">
      <c r="A24" s="19" t="s">
        <v>120</v>
      </c>
      <c r="B24" s="49"/>
      <c r="C24" s="50"/>
      <c r="D24" s="49"/>
      <c r="E24" s="51"/>
      <c r="F24" s="52"/>
      <c r="G24" s="261" t="s">
        <v>121</v>
      </c>
      <c r="H24" s="248"/>
      <c r="I24" s="248"/>
      <c r="J24" s="1"/>
    </row>
    <row r="25" spans="1:10" ht="19.5" customHeight="1">
      <c r="A25" s="19" t="s">
        <v>122</v>
      </c>
      <c r="B25" s="49"/>
      <c r="C25" s="50"/>
      <c r="D25" s="49"/>
      <c r="E25" s="51"/>
      <c r="F25" s="49"/>
      <c r="G25" s="50"/>
      <c r="H25" s="248"/>
      <c r="I25" s="248"/>
      <c r="J25" s="1"/>
    </row>
    <row r="26" spans="1:10" ht="19.5" customHeight="1">
      <c r="A26" s="19" t="s">
        <v>123</v>
      </c>
      <c r="B26" s="49"/>
      <c r="C26" s="50"/>
      <c r="D26" s="49"/>
      <c r="E26" s="51"/>
      <c r="F26" s="49"/>
      <c r="G26" s="50"/>
      <c r="H26" s="248"/>
      <c r="I26" s="248"/>
      <c r="J26" s="1"/>
    </row>
    <row r="27" spans="1:10" ht="19.5" customHeight="1">
      <c r="A27" s="41"/>
      <c r="B27" s="42"/>
      <c r="C27" s="44"/>
      <c r="D27" s="42"/>
      <c r="E27" s="44"/>
      <c r="F27" s="42"/>
      <c r="G27" s="44"/>
      <c r="H27" s="47"/>
      <c r="I27" s="47"/>
      <c r="J27" s="1"/>
    </row>
    <row r="28" spans="1:10" ht="19.5" customHeight="1">
      <c r="A28" s="41"/>
      <c r="B28" s="42"/>
      <c r="C28" s="44"/>
      <c r="D28" s="42"/>
      <c r="E28" s="44"/>
      <c r="F28" s="42"/>
      <c r="G28" s="44"/>
      <c r="H28" s="47"/>
      <c r="I28" s="47"/>
      <c r="J28" s="1"/>
    </row>
    <row r="29" spans="1:10" ht="19.5" customHeight="1">
      <c r="A29" s="41"/>
      <c r="B29" s="42"/>
      <c r="C29" s="44"/>
      <c r="D29" s="42"/>
      <c r="E29" s="44"/>
      <c r="F29" s="42"/>
      <c r="G29" s="44"/>
      <c r="H29" s="47"/>
      <c r="I29" s="47"/>
      <c r="J29" s="1"/>
    </row>
    <row r="30" spans="1:10" ht="19.5" customHeight="1">
      <c r="A30" s="41"/>
      <c r="B30" s="42"/>
      <c r="C30" s="44"/>
      <c r="D30" s="42"/>
      <c r="E30" s="44"/>
      <c r="F30" s="42"/>
      <c r="G30" s="44"/>
      <c r="H30" s="47"/>
      <c r="I30" s="47"/>
      <c r="J30" s="1"/>
    </row>
    <row r="31" spans="1:10" ht="19.5" customHeight="1">
      <c r="A31" s="41"/>
      <c r="B31" s="42"/>
      <c r="C31" s="44"/>
      <c r="D31" s="42"/>
      <c r="E31" s="44"/>
      <c r="F31" s="42"/>
      <c r="G31" s="44"/>
      <c r="H31" s="47"/>
      <c r="I31" s="47"/>
      <c r="J31" s="1"/>
    </row>
    <row r="32" spans="1:10" ht="19.5" customHeight="1">
      <c r="A32" s="41"/>
      <c r="B32" s="42"/>
      <c r="C32" s="44"/>
      <c r="D32" s="42"/>
      <c r="E32" s="44"/>
      <c r="F32" s="42"/>
      <c r="G32" s="44"/>
      <c r="H32" s="47"/>
      <c r="I32" s="47"/>
      <c r="J32" s="1"/>
    </row>
    <row r="33" spans="1:10" ht="19.5" customHeight="1">
      <c r="A33" s="41"/>
      <c r="B33" s="42"/>
      <c r="C33" s="44"/>
      <c r="D33" s="42"/>
      <c r="E33" s="44"/>
      <c r="F33" s="42"/>
      <c r="G33" s="44"/>
      <c r="H33" s="47"/>
      <c r="I33" s="47"/>
      <c r="J33" s="1"/>
    </row>
    <row r="34" spans="1:9" ht="19.5" customHeight="1">
      <c r="A34" s="41"/>
      <c r="B34" s="42"/>
      <c r="C34" s="44"/>
      <c r="D34" s="42"/>
      <c r="E34" s="44"/>
      <c r="F34" s="42"/>
      <c r="G34" s="44"/>
      <c r="H34" s="47"/>
      <c r="I34" s="47"/>
    </row>
    <row r="35" spans="1:9" ht="19.5" customHeight="1">
      <c r="A35" s="41"/>
      <c r="B35" s="42"/>
      <c r="C35" s="44"/>
      <c r="D35" s="42"/>
      <c r="E35" s="44"/>
      <c r="F35" s="42"/>
      <c r="G35" s="44"/>
      <c r="H35" s="47"/>
      <c r="I35" s="47"/>
    </row>
    <row r="36" spans="1:9" ht="19.5" customHeight="1">
      <c r="A36" s="41"/>
      <c r="B36" s="42"/>
      <c r="C36" s="44"/>
      <c r="D36" s="42"/>
      <c r="E36" s="44"/>
      <c r="F36" s="42"/>
      <c r="G36" s="44"/>
      <c r="H36" s="47"/>
      <c r="I36" s="47"/>
    </row>
    <row r="37" spans="1:9" ht="19.5" customHeight="1">
      <c r="A37" s="41"/>
      <c r="B37" s="42"/>
      <c r="C37" s="44"/>
      <c r="D37" s="42"/>
      <c r="E37" s="44"/>
      <c r="F37" s="42"/>
      <c r="G37" s="44"/>
      <c r="H37" s="47"/>
      <c r="I37" s="47"/>
    </row>
    <row r="38" spans="1:9" ht="19.5" customHeight="1">
      <c r="A38" s="41"/>
      <c r="B38" s="42"/>
      <c r="C38" s="44"/>
      <c r="D38" s="42"/>
      <c r="E38" s="44"/>
      <c r="F38" s="42"/>
      <c r="G38" s="44"/>
      <c r="H38" s="47"/>
      <c r="I38" s="47"/>
    </row>
    <row r="39" spans="1:9" ht="19.5" customHeight="1">
      <c r="A39" s="41"/>
      <c r="B39" s="42"/>
      <c r="C39" s="44"/>
      <c r="D39" s="42"/>
      <c r="E39" s="44"/>
      <c r="F39" s="42"/>
      <c r="G39" s="44"/>
      <c r="H39" s="47"/>
      <c r="I39" s="47"/>
    </row>
    <row r="40" spans="1:9" ht="19.5" customHeight="1">
      <c r="A40" s="41"/>
      <c r="B40" s="42"/>
      <c r="C40" s="44"/>
      <c r="D40" s="42"/>
      <c r="E40" s="44"/>
      <c r="F40" s="42"/>
      <c r="G40" s="44"/>
      <c r="H40" s="47"/>
      <c r="I40" s="47"/>
    </row>
    <row r="41" spans="1:9" ht="19.5" customHeight="1">
      <c r="A41" s="41"/>
      <c r="B41" s="42"/>
      <c r="C41" s="44"/>
      <c r="D41" s="42"/>
      <c r="E41" s="44"/>
      <c r="F41" s="42"/>
      <c r="G41" s="44"/>
      <c r="H41" s="47"/>
      <c r="I41" s="47"/>
    </row>
    <row r="42" spans="1:9" ht="19.5" customHeight="1">
      <c r="A42" s="41"/>
      <c r="B42" s="42"/>
      <c r="C42" s="44"/>
      <c r="D42" s="42"/>
      <c r="E42" s="44"/>
      <c r="F42" s="42"/>
      <c r="G42" s="44"/>
      <c r="H42" s="47"/>
      <c r="I42" s="47"/>
    </row>
    <row r="43" spans="1:9" ht="19.5" customHeight="1">
      <c r="A43" s="41"/>
      <c r="B43" s="42"/>
      <c r="C43" s="44"/>
      <c r="D43" s="42"/>
      <c r="E43" s="44"/>
      <c r="F43" s="42"/>
      <c r="G43" s="44"/>
      <c r="H43" s="47"/>
      <c r="I43" s="47"/>
    </row>
    <row r="44" spans="1:9" ht="19.5" customHeight="1">
      <c r="A44" s="41"/>
      <c r="B44" s="42"/>
      <c r="C44" s="44"/>
      <c r="D44" s="42"/>
      <c r="E44" s="44"/>
      <c r="F44" s="42"/>
      <c r="G44" s="44"/>
      <c r="H44" s="47"/>
      <c r="I44" s="47"/>
    </row>
    <row r="45" spans="1:9" ht="19.5" customHeight="1">
      <c r="A45" s="41"/>
      <c r="B45" s="42"/>
      <c r="C45" s="44"/>
      <c r="D45" s="42"/>
      <c r="E45" s="44"/>
      <c r="F45" s="42"/>
      <c r="G45" s="44"/>
      <c r="H45" s="47"/>
      <c r="I45" s="47"/>
    </row>
    <row r="46" spans="1:9" ht="19.5" customHeight="1">
      <c r="A46" s="41"/>
      <c r="B46" s="42"/>
      <c r="C46" s="44"/>
      <c r="D46" s="42"/>
      <c r="E46" s="44"/>
      <c r="F46" s="42"/>
      <c r="G46" s="44"/>
      <c r="H46" s="47"/>
      <c r="I46" s="47"/>
    </row>
    <row r="47" spans="1:9" ht="19.5" customHeight="1">
      <c r="A47" s="41"/>
      <c r="B47" s="42"/>
      <c r="C47" s="44"/>
      <c r="D47" s="42"/>
      <c r="E47" s="44"/>
      <c r="F47" s="42"/>
      <c r="G47" s="44"/>
      <c r="H47" s="47"/>
      <c r="I47" s="47"/>
    </row>
    <row r="48" spans="1:9" ht="19.5" customHeight="1">
      <c r="A48" s="41"/>
      <c r="B48" s="42"/>
      <c r="C48" s="44"/>
      <c r="D48" s="42"/>
      <c r="E48" s="44"/>
      <c r="F48" s="42"/>
      <c r="G48" s="44"/>
      <c r="H48" s="47"/>
      <c r="I48" s="47"/>
    </row>
    <row r="49" spans="1:9" ht="19.5" customHeight="1">
      <c r="A49" s="41"/>
      <c r="B49" s="42"/>
      <c r="C49" s="44"/>
      <c r="D49" s="42"/>
      <c r="E49" s="44"/>
      <c r="F49" s="42"/>
      <c r="G49" s="44"/>
      <c r="H49" s="47"/>
      <c r="I49" s="47"/>
    </row>
    <row r="50" spans="1:9" ht="19.5" customHeight="1">
      <c r="A50" s="41"/>
      <c r="B50" s="42"/>
      <c r="C50" s="44"/>
      <c r="D50" s="42"/>
      <c r="E50" s="44"/>
      <c r="F50" s="42"/>
      <c r="G50" s="44"/>
      <c r="H50" s="47"/>
      <c r="I50" s="47"/>
    </row>
    <row r="51" spans="1:9" ht="19.5" customHeight="1">
      <c r="A51" s="41"/>
      <c r="B51" s="42"/>
      <c r="C51" s="44"/>
      <c r="D51" s="42"/>
      <c r="E51" s="44"/>
      <c r="F51" s="42"/>
      <c r="G51" s="44"/>
      <c r="H51" s="47"/>
      <c r="I51" s="47"/>
    </row>
    <row r="52" spans="1:9" ht="19.5" customHeight="1">
      <c r="A52" s="41"/>
      <c r="B52" s="42"/>
      <c r="C52" s="44"/>
      <c r="D52" s="42"/>
      <c r="E52" s="44"/>
      <c r="F52" s="42"/>
      <c r="G52" s="44"/>
      <c r="H52" s="47"/>
      <c r="I52" s="47"/>
    </row>
    <row r="53" spans="1:9" ht="19.5" customHeight="1">
      <c r="A53" s="41"/>
      <c r="B53" s="42"/>
      <c r="C53" s="44"/>
      <c r="D53" s="42"/>
      <c r="E53" s="44"/>
      <c r="F53" s="42"/>
      <c r="G53" s="44"/>
      <c r="H53" s="47"/>
      <c r="I53" s="47"/>
    </row>
    <row r="54" spans="1:9" ht="19.5" customHeight="1">
      <c r="A54" s="41"/>
      <c r="B54" s="42"/>
      <c r="C54" s="44"/>
      <c r="D54" s="42"/>
      <c r="E54" s="44"/>
      <c r="F54" s="42"/>
      <c r="G54" s="44"/>
      <c r="H54" s="47"/>
      <c r="I54" s="47"/>
    </row>
    <row r="55" spans="1:9" ht="19.5" customHeight="1">
      <c r="A55" s="41"/>
      <c r="B55" s="42"/>
      <c r="C55" s="44"/>
      <c r="D55" s="42"/>
      <c r="E55" s="44"/>
      <c r="F55" s="42"/>
      <c r="G55" s="44"/>
      <c r="H55" s="47"/>
      <c r="I55" s="47"/>
    </row>
    <row r="56" spans="1:9" ht="19.5" customHeight="1">
      <c r="A56" s="41"/>
      <c r="B56" s="42"/>
      <c r="C56" s="44"/>
      <c r="D56" s="42"/>
      <c r="E56" s="44"/>
      <c r="F56" s="42"/>
      <c r="G56" s="44"/>
      <c r="H56" s="47"/>
      <c r="I56" s="47"/>
    </row>
    <row r="57" spans="1:9" ht="19.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9.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9.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9.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9.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9.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9.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9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9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9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9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9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9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9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9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9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9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9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9.5" customHeight="1">
      <c r="A75" s="41"/>
      <c r="B75" s="42"/>
      <c r="C75" s="44"/>
      <c r="D75" s="42"/>
      <c r="E75" s="44"/>
      <c r="F75" s="42"/>
      <c r="G75" s="44"/>
      <c r="H75" s="47"/>
      <c r="I7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7" bestFit="1" customWidth="1"/>
    <col min="11" max="16384" width="9.140625" style="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15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15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15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15"/>
    </row>
    <row r="5" spans="1:9" ht="15" customHeight="1">
      <c r="A5" s="14"/>
      <c r="B5" s="16"/>
      <c r="C5" s="205"/>
      <c r="D5" s="204"/>
      <c r="E5" s="201" t="s">
        <v>311</v>
      </c>
      <c r="F5" s="202"/>
      <c r="G5" s="204"/>
      <c r="H5" s="14"/>
      <c r="I5" s="15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15"/>
    </row>
    <row r="7" spans="1:9" ht="15" customHeight="1">
      <c r="A7" s="206" t="s">
        <v>312</v>
      </c>
      <c r="B7" s="206"/>
      <c r="C7" s="390" t="s">
        <v>315</v>
      </c>
      <c r="D7" s="390"/>
      <c r="E7" s="207" t="s">
        <v>316</v>
      </c>
      <c r="F7" s="208"/>
      <c r="G7" s="199"/>
      <c r="H7" s="14"/>
      <c r="I7" s="15"/>
    </row>
    <row r="8" spans="1:9" ht="15" customHeight="1">
      <c r="A8" s="209" t="s">
        <v>243</v>
      </c>
      <c r="B8" s="14"/>
      <c r="C8" s="210" t="s">
        <v>0</v>
      </c>
      <c r="D8" s="211" t="s">
        <v>1</v>
      </c>
      <c r="E8" s="212" t="s">
        <v>0</v>
      </c>
      <c r="F8" s="213" t="s">
        <v>1</v>
      </c>
      <c r="G8" s="199"/>
      <c r="H8" s="14"/>
      <c r="I8" s="15"/>
    </row>
    <row r="9" spans="1:9" ht="15" customHeight="1">
      <c r="A9" s="17" t="s">
        <v>277</v>
      </c>
      <c r="B9" s="14"/>
      <c r="C9" s="205">
        <v>0</v>
      </c>
      <c r="D9" s="214">
        <v>0</v>
      </c>
      <c r="E9" s="215">
        <v>8724.4</v>
      </c>
      <c r="F9" s="216">
        <v>150.85729677685572</v>
      </c>
      <c r="G9" s="199"/>
      <c r="H9" s="14"/>
      <c r="I9" s="15"/>
    </row>
    <row r="10" spans="1:9" ht="15" customHeight="1">
      <c r="A10" s="17" t="s">
        <v>278</v>
      </c>
      <c r="B10" s="14"/>
      <c r="C10" s="205">
        <v>5484.1</v>
      </c>
      <c r="D10" s="214">
        <v>197.58966831385277</v>
      </c>
      <c r="E10" s="215">
        <v>21935.699999999997</v>
      </c>
      <c r="F10" s="216">
        <v>218.24966151068807</v>
      </c>
      <c r="G10" s="199"/>
      <c r="H10" s="14"/>
      <c r="I10" s="15"/>
    </row>
    <row r="11" spans="1:9" ht="15" customHeight="1">
      <c r="A11" s="17" t="s">
        <v>279</v>
      </c>
      <c r="B11" s="14"/>
      <c r="C11" s="205">
        <v>0</v>
      </c>
      <c r="D11" s="214">
        <v>0</v>
      </c>
      <c r="E11" s="215">
        <v>2991</v>
      </c>
      <c r="F11" s="216">
        <v>240.16666666666666</v>
      </c>
      <c r="G11" s="199"/>
      <c r="H11" s="14"/>
      <c r="I11" s="15"/>
    </row>
    <row r="12" spans="1:9" ht="15" customHeight="1">
      <c r="A12" s="17" t="s">
        <v>280</v>
      </c>
      <c r="B12" s="14"/>
      <c r="C12" s="205">
        <v>8179</v>
      </c>
      <c r="D12" s="214">
        <v>183.77557158576843</v>
      </c>
      <c r="E12" s="215">
        <v>37951</v>
      </c>
      <c r="F12" s="216">
        <v>201.44825959790256</v>
      </c>
      <c r="G12" s="199"/>
      <c r="H12" s="14"/>
      <c r="I12" s="15"/>
    </row>
    <row r="13" spans="1:9" ht="15" customHeight="1">
      <c r="A13" s="17" t="s">
        <v>281</v>
      </c>
      <c r="B13" s="14"/>
      <c r="C13" s="205">
        <v>249.5</v>
      </c>
      <c r="D13" s="214">
        <v>145</v>
      </c>
      <c r="E13" s="215">
        <v>9722.4</v>
      </c>
      <c r="F13" s="216">
        <v>137.9748313173702</v>
      </c>
      <c r="G13" s="199"/>
      <c r="H13" s="14"/>
      <c r="I13" s="15"/>
    </row>
    <row r="14" spans="1:9" ht="15" customHeight="1">
      <c r="A14" s="17" t="s">
        <v>282</v>
      </c>
      <c r="B14" s="14"/>
      <c r="C14" s="205">
        <v>5476</v>
      </c>
      <c r="D14" s="214">
        <v>193.39344411979548</v>
      </c>
      <c r="E14" s="215">
        <v>12705.9</v>
      </c>
      <c r="F14" s="216">
        <v>206.16130301670879</v>
      </c>
      <c r="G14" s="199"/>
      <c r="H14" s="14"/>
      <c r="I14" s="15"/>
    </row>
    <row r="15" spans="1:9" ht="15" customHeight="1">
      <c r="A15" s="17" t="s">
        <v>283</v>
      </c>
      <c r="B15" s="14"/>
      <c r="C15" s="205">
        <v>17897.5</v>
      </c>
      <c r="D15" s="214">
        <v>251.0684173767286</v>
      </c>
      <c r="E15" s="215">
        <v>63342.5</v>
      </c>
      <c r="F15" s="216">
        <v>282.66741129573353</v>
      </c>
      <c r="G15" s="199"/>
      <c r="H15" s="14"/>
      <c r="I15" s="15"/>
    </row>
    <row r="16" spans="1:9" ht="15" customHeight="1">
      <c r="A16" s="17" t="s">
        <v>284</v>
      </c>
      <c r="B16" s="14"/>
      <c r="C16" s="205">
        <v>1495.5</v>
      </c>
      <c r="D16" s="214">
        <v>130.66666666666666</v>
      </c>
      <c r="E16" s="215">
        <v>2243.9</v>
      </c>
      <c r="F16" s="216">
        <v>147.1206381746067</v>
      </c>
      <c r="G16" s="199"/>
      <c r="H16" s="14"/>
      <c r="I16" s="15"/>
    </row>
    <row r="17" spans="1:9" ht="15" customHeight="1">
      <c r="A17" s="17" t="s">
        <v>285</v>
      </c>
      <c r="B17" s="14"/>
      <c r="C17" s="205">
        <v>11458.2</v>
      </c>
      <c r="D17" s="214">
        <v>182.03527604684854</v>
      </c>
      <c r="E17" s="215">
        <v>21678.1</v>
      </c>
      <c r="F17" s="216">
        <v>185.39975366844882</v>
      </c>
      <c r="G17" s="199"/>
      <c r="H17" s="14"/>
      <c r="I17" s="15"/>
    </row>
    <row r="18" spans="1:9" ht="15" customHeight="1">
      <c r="A18" s="17" t="s">
        <v>286</v>
      </c>
      <c r="B18" s="14"/>
      <c r="C18" s="205">
        <v>7727.6</v>
      </c>
      <c r="D18" s="214">
        <v>246.1292768776852</v>
      </c>
      <c r="E18" s="215">
        <v>31809.399999999994</v>
      </c>
      <c r="F18" s="216">
        <v>243.64396059026578</v>
      </c>
      <c r="G18" s="199"/>
      <c r="H18" s="14"/>
      <c r="I18" s="15"/>
    </row>
    <row r="19" spans="1:9" ht="15" customHeight="1">
      <c r="A19" s="17" t="s">
        <v>287</v>
      </c>
      <c r="B19" s="14"/>
      <c r="C19" s="205">
        <v>1495.5</v>
      </c>
      <c r="D19" s="214">
        <v>193.16542962219995</v>
      </c>
      <c r="E19" s="215">
        <v>9474.9</v>
      </c>
      <c r="F19" s="216">
        <v>188.42038438400405</v>
      </c>
      <c r="G19" s="199"/>
      <c r="H19" s="14"/>
      <c r="I19" s="15"/>
    </row>
    <row r="20" spans="1:9" ht="15" customHeight="1">
      <c r="A20" s="17" t="s">
        <v>288</v>
      </c>
      <c r="B20" s="14"/>
      <c r="C20" s="205">
        <v>19947.2</v>
      </c>
      <c r="D20" s="214">
        <v>200.10102169728083</v>
      </c>
      <c r="E20" s="215">
        <v>64826.3</v>
      </c>
      <c r="F20" s="216">
        <v>211.9176429936615</v>
      </c>
      <c r="G20" s="199"/>
      <c r="H20" s="14"/>
      <c r="I20" s="15"/>
    </row>
    <row r="21" spans="1:9" ht="15" customHeight="1">
      <c r="A21" s="17" t="s">
        <v>289</v>
      </c>
      <c r="B21" s="14"/>
      <c r="C21" s="205">
        <v>14466.5</v>
      </c>
      <c r="D21" s="214">
        <v>235.48504475858016</v>
      </c>
      <c r="E21" s="215">
        <v>41891</v>
      </c>
      <c r="F21" s="216">
        <v>236.25549402019527</v>
      </c>
      <c r="G21" s="199"/>
      <c r="H21" s="14"/>
      <c r="I21" s="15"/>
    </row>
    <row r="22" spans="1:9" ht="15" customHeight="1">
      <c r="A22" s="17" t="s">
        <v>290</v>
      </c>
      <c r="B22" s="14"/>
      <c r="C22" s="205">
        <v>0</v>
      </c>
      <c r="D22" s="214">
        <v>0</v>
      </c>
      <c r="E22" s="215">
        <v>5984.9</v>
      </c>
      <c r="F22" s="216">
        <v>133.00690070009526</v>
      </c>
      <c r="G22" s="199"/>
      <c r="H22" s="14"/>
      <c r="I22" s="15"/>
    </row>
    <row r="23" spans="1:9" ht="15" customHeight="1">
      <c r="A23" s="17" t="s">
        <v>291</v>
      </c>
      <c r="B23" s="14"/>
      <c r="C23" s="205">
        <v>1996.1</v>
      </c>
      <c r="D23" s="214">
        <v>167.7562246380442</v>
      </c>
      <c r="E23" s="215">
        <v>23950</v>
      </c>
      <c r="F23" s="216">
        <v>157.46214196242173</v>
      </c>
      <c r="G23" s="199"/>
      <c r="H23" s="14"/>
      <c r="I23" s="15"/>
    </row>
    <row r="24" spans="1:9" ht="15" customHeight="1">
      <c r="A24" s="17" t="s">
        <v>292</v>
      </c>
      <c r="B24" s="14"/>
      <c r="C24" s="205">
        <v>0</v>
      </c>
      <c r="D24" s="214">
        <v>0</v>
      </c>
      <c r="E24" s="215">
        <v>9970</v>
      </c>
      <c r="F24" s="216">
        <v>253.2</v>
      </c>
      <c r="G24" s="199"/>
      <c r="H24" s="14"/>
      <c r="I24" s="15"/>
    </row>
    <row r="25" spans="1:9" ht="15" customHeight="1">
      <c r="A25" s="17" t="s">
        <v>293</v>
      </c>
      <c r="B25" s="14"/>
      <c r="C25" s="205">
        <v>3988</v>
      </c>
      <c r="D25" s="214">
        <v>194.625</v>
      </c>
      <c r="E25" s="215">
        <v>12213.2</v>
      </c>
      <c r="F25" s="216">
        <v>206.06107326499196</v>
      </c>
      <c r="G25" s="199"/>
      <c r="H25" s="14"/>
      <c r="I25" s="15"/>
    </row>
    <row r="26" spans="1:9" ht="15" customHeight="1">
      <c r="A26" s="17" t="s">
        <v>294</v>
      </c>
      <c r="B26" s="14"/>
      <c r="C26" s="205">
        <v>0</v>
      </c>
      <c r="D26" s="214">
        <v>0</v>
      </c>
      <c r="E26" s="215">
        <v>499.2</v>
      </c>
      <c r="F26" s="216">
        <v>180</v>
      </c>
      <c r="G26" s="199"/>
      <c r="H26" s="14"/>
      <c r="I26" s="15"/>
    </row>
    <row r="27" spans="1:9" ht="15" customHeight="1">
      <c r="A27" s="17" t="s">
        <v>295</v>
      </c>
      <c r="B27" s="14"/>
      <c r="C27" s="205">
        <v>0</v>
      </c>
      <c r="D27" s="214">
        <v>0</v>
      </c>
      <c r="E27" s="215">
        <v>6987.4</v>
      </c>
      <c r="F27" s="216">
        <v>150.21717663222373</v>
      </c>
      <c r="G27" s="199"/>
      <c r="H27" s="14"/>
      <c r="I27" s="15"/>
    </row>
    <row r="28" spans="1:9" ht="15" customHeight="1">
      <c r="A28" s="17" t="s">
        <v>296</v>
      </c>
      <c r="B28" s="14"/>
      <c r="C28" s="215">
        <v>8477.3</v>
      </c>
      <c r="D28" s="214">
        <v>167.53592535359138</v>
      </c>
      <c r="E28" s="215">
        <v>27421</v>
      </c>
      <c r="F28" s="202">
        <v>182.09202071405127</v>
      </c>
      <c r="G28" s="199"/>
      <c r="H28" s="14"/>
      <c r="I28" s="15"/>
    </row>
    <row r="29" spans="1:9" ht="15" customHeight="1">
      <c r="A29" s="17" t="s">
        <v>297</v>
      </c>
      <c r="B29" s="14"/>
      <c r="C29" s="215">
        <v>1994</v>
      </c>
      <c r="D29" s="214">
        <v>129.5</v>
      </c>
      <c r="E29" s="215">
        <v>11220.699999999999</v>
      </c>
      <c r="F29" s="202">
        <v>134.8044061422193</v>
      </c>
      <c r="G29" s="199"/>
      <c r="H29" s="14"/>
      <c r="I29" s="15"/>
    </row>
    <row r="30" spans="1:9" ht="15" customHeight="1">
      <c r="A30" s="17" t="s">
        <v>313</v>
      </c>
      <c r="B30" s="14"/>
      <c r="C30" s="215">
        <v>6978.8</v>
      </c>
      <c r="D30" s="214">
        <v>169.28423224623145</v>
      </c>
      <c r="E30" s="215">
        <v>6978.8</v>
      </c>
      <c r="F30" s="214">
        <v>169.28423224623145</v>
      </c>
      <c r="G30" s="199"/>
      <c r="H30" s="14"/>
      <c r="I30" s="18"/>
    </row>
    <row r="31" spans="1:9" ht="15" customHeight="1">
      <c r="A31" s="17" t="s">
        <v>298</v>
      </c>
      <c r="B31" s="14"/>
      <c r="C31" s="215">
        <v>9721.7</v>
      </c>
      <c r="D31" s="214">
        <v>187.43605542240553</v>
      </c>
      <c r="E31" s="215">
        <v>61175.399999999994</v>
      </c>
      <c r="F31" s="202">
        <v>210.97840471823642</v>
      </c>
      <c r="G31" s="199"/>
      <c r="H31" s="14"/>
      <c r="I31" s="14"/>
    </row>
    <row r="32" spans="1:9" ht="15" customHeight="1">
      <c r="A32" s="17" t="s">
        <v>299</v>
      </c>
      <c r="B32" s="14"/>
      <c r="C32" s="215">
        <v>1994</v>
      </c>
      <c r="D32" s="214">
        <v>132.25</v>
      </c>
      <c r="E32" s="215">
        <v>11965.599999999999</v>
      </c>
      <c r="F32" s="202">
        <v>134.27065922310626</v>
      </c>
      <c r="G32" s="199"/>
      <c r="H32" s="14"/>
      <c r="I32" s="14"/>
    </row>
    <row r="33" spans="1:9" ht="15" customHeight="1">
      <c r="A33" s="17" t="s">
        <v>300</v>
      </c>
      <c r="B33" s="14"/>
      <c r="C33" s="215">
        <v>1991</v>
      </c>
      <c r="D33" s="214">
        <v>131.51</v>
      </c>
      <c r="E33" s="215">
        <v>6982.7</v>
      </c>
      <c r="F33" s="202">
        <v>144.87</v>
      </c>
      <c r="G33" s="199"/>
      <c r="H33" s="14"/>
      <c r="I33" s="14"/>
    </row>
    <row r="34" spans="1:9" ht="15" customHeight="1">
      <c r="A34" s="17" t="s">
        <v>301</v>
      </c>
      <c r="B34" s="14"/>
      <c r="C34" s="215">
        <v>18200.3</v>
      </c>
      <c r="D34" s="214">
        <v>211.60412740449334</v>
      </c>
      <c r="E34" s="215">
        <v>81279.8</v>
      </c>
      <c r="F34" s="202">
        <v>230.49409693429365</v>
      </c>
      <c r="G34" s="199"/>
      <c r="H34" s="14"/>
      <c r="I34" s="14"/>
    </row>
    <row r="35" spans="1:9" ht="15" customHeight="1">
      <c r="A35" s="17" t="s">
        <v>302</v>
      </c>
      <c r="B35" s="14"/>
      <c r="C35" s="215">
        <v>997</v>
      </c>
      <c r="D35" s="214">
        <v>131.5</v>
      </c>
      <c r="E35" s="215">
        <v>6234.5</v>
      </c>
      <c r="F35" s="202">
        <v>152.40912663405246</v>
      </c>
      <c r="G35" s="199"/>
      <c r="H35" s="14"/>
      <c r="I35" s="14"/>
    </row>
    <row r="36" spans="1:9" ht="15" customHeight="1">
      <c r="A36" s="17" t="s">
        <v>303</v>
      </c>
      <c r="B36" s="14"/>
      <c r="C36" s="215">
        <v>2491.7</v>
      </c>
      <c r="D36" s="214">
        <v>134.7992936549344</v>
      </c>
      <c r="E36" s="215">
        <v>23916.4</v>
      </c>
      <c r="F36" s="202">
        <v>144.540858992156</v>
      </c>
      <c r="G36" s="199"/>
      <c r="H36" s="14"/>
      <c r="I36" s="14"/>
    </row>
    <row r="37" spans="1:9" ht="15" customHeight="1">
      <c r="A37" s="17" t="s">
        <v>314</v>
      </c>
      <c r="B37" s="14"/>
      <c r="C37" s="217">
        <v>6490.2</v>
      </c>
      <c r="D37" s="218">
        <v>178.461218452436</v>
      </c>
      <c r="E37" s="217">
        <v>6490.2</v>
      </c>
      <c r="F37" s="219">
        <v>178.461218452436</v>
      </c>
      <c r="G37" s="199"/>
      <c r="H37" s="14"/>
      <c r="I37" s="14"/>
    </row>
    <row r="38" spans="1:9" ht="15" customHeight="1">
      <c r="A38" s="220" t="s">
        <v>304</v>
      </c>
      <c r="B38" s="18"/>
      <c r="C38" s="221">
        <v>159196.70000000004</v>
      </c>
      <c r="D38" s="222">
        <v>200.00852027711625</v>
      </c>
      <c r="E38" s="221">
        <v>632566.3</v>
      </c>
      <c r="F38" s="223">
        <v>208.85095254046888</v>
      </c>
      <c r="G38" s="199"/>
      <c r="H38" s="14"/>
      <c r="I38" s="224"/>
    </row>
    <row r="39" spans="1:9" ht="15" customHeight="1">
      <c r="A39" s="220"/>
      <c r="B39" s="18"/>
      <c r="C39" s="225">
        <f>SUM(C9:C37)-C38</f>
        <v>0</v>
      </c>
      <c r="D39" s="226"/>
      <c r="E39" s="225">
        <f>SUM(E9:E37)-E38</f>
        <v>0</v>
      </c>
      <c r="F39" s="227"/>
      <c r="G39" s="199"/>
      <c r="H39" s="14"/>
      <c r="I39" s="224"/>
    </row>
    <row r="40" spans="1:9" ht="15" customHeight="1">
      <c r="A40" s="206" t="s">
        <v>305</v>
      </c>
      <c r="B40" s="206"/>
      <c r="C40" s="228" t="s">
        <v>306</v>
      </c>
      <c r="D40" s="229" t="s">
        <v>307</v>
      </c>
      <c r="E40" s="228" t="s">
        <v>306</v>
      </c>
      <c r="F40" s="208" t="s">
        <v>307</v>
      </c>
      <c r="G40" s="199"/>
      <c r="H40" s="14"/>
      <c r="I40" s="224"/>
    </row>
    <row r="41" spans="1:9" ht="15" customHeight="1">
      <c r="A41" s="14" t="s">
        <v>294</v>
      </c>
      <c r="B41" s="14"/>
      <c r="C41" s="201">
        <v>0</v>
      </c>
      <c r="D41" s="199">
        <v>0</v>
      </c>
      <c r="E41" s="230">
        <v>497</v>
      </c>
      <c r="F41" s="219">
        <v>115</v>
      </c>
      <c r="G41" s="199"/>
      <c r="H41" s="14"/>
      <c r="I41" s="224"/>
    </row>
    <row r="42" spans="1:9" ht="15" customHeight="1">
      <c r="A42" s="14" t="s">
        <v>304</v>
      </c>
      <c r="B42" s="14"/>
      <c r="C42" s="230">
        <v>0</v>
      </c>
      <c r="D42" s="231">
        <v>0</v>
      </c>
      <c r="E42" s="230">
        <v>497</v>
      </c>
      <c r="F42" s="219">
        <v>115</v>
      </c>
      <c r="G42" s="199"/>
      <c r="H42" s="14"/>
      <c r="I42" s="224"/>
    </row>
    <row r="43" spans="1:9" ht="15" customHeight="1">
      <c r="A43" s="14" t="s">
        <v>308</v>
      </c>
      <c r="B43" s="14"/>
      <c r="C43" s="230">
        <v>159196.70000000004</v>
      </c>
      <c r="D43" s="231">
        <v>200.00852027711625</v>
      </c>
      <c r="E43" s="230">
        <v>633063.3</v>
      </c>
      <c r="F43" s="219">
        <v>208.77727282564004</v>
      </c>
      <c r="G43" s="199"/>
      <c r="H43" s="14"/>
      <c r="I43" s="224"/>
    </row>
    <row r="44" spans="1:9" ht="15" customHeight="1">
      <c r="A44" s="14"/>
      <c r="B44" s="14"/>
      <c r="C44" s="201">
        <v>0</v>
      </c>
      <c r="D44" s="199"/>
      <c r="E44" s="201">
        <v>0</v>
      </c>
      <c r="F44" s="202"/>
      <c r="G44" s="199"/>
      <c r="H44" s="14"/>
      <c r="I44" s="224"/>
    </row>
    <row r="45" spans="1:9" ht="15" customHeight="1">
      <c r="A45" s="14"/>
      <c r="B45" s="14"/>
      <c r="C45" s="230" t="s">
        <v>315</v>
      </c>
      <c r="D45" s="199"/>
      <c r="E45" s="224"/>
      <c r="F45" s="230" t="s">
        <v>316</v>
      </c>
      <c r="G45" s="199"/>
      <c r="H45" s="14"/>
      <c r="I45" s="224"/>
    </row>
    <row r="46" spans="1:9" ht="15" customHeight="1">
      <c r="A46" s="206" t="s">
        <v>40</v>
      </c>
      <c r="B46" s="232" t="s">
        <v>41</v>
      </c>
      <c r="C46" s="212" t="s">
        <v>0</v>
      </c>
      <c r="D46" s="208" t="s">
        <v>164</v>
      </c>
      <c r="E46" s="212" t="s">
        <v>41</v>
      </c>
      <c r="F46" s="212" t="s">
        <v>0</v>
      </c>
      <c r="G46" s="208" t="s">
        <v>164</v>
      </c>
      <c r="H46" s="233" t="s">
        <v>2</v>
      </c>
      <c r="I46" s="224"/>
    </row>
    <row r="47" spans="1:9" ht="15" customHeight="1">
      <c r="A47" s="14" t="s">
        <v>42</v>
      </c>
      <c r="B47" s="234">
        <v>0</v>
      </c>
      <c r="C47" s="235">
        <v>0</v>
      </c>
      <c r="D47" s="236">
        <v>0</v>
      </c>
      <c r="E47" s="235">
        <v>0</v>
      </c>
      <c r="F47" s="237">
        <v>0</v>
      </c>
      <c r="G47" s="236">
        <v>0</v>
      </c>
      <c r="H47" s="238">
        <f>F47/F49</f>
        <v>0</v>
      </c>
      <c r="I47" s="224"/>
    </row>
    <row r="48" spans="1:9" ht="15" customHeight="1">
      <c r="A48" s="14" t="s">
        <v>43</v>
      </c>
      <c r="B48" s="239">
        <v>3193</v>
      </c>
      <c r="C48" s="240">
        <v>159196.7</v>
      </c>
      <c r="D48" s="241">
        <v>200.01</v>
      </c>
      <c r="E48" s="240">
        <v>12697</v>
      </c>
      <c r="F48" s="242">
        <v>633063.3</v>
      </c>
      <c r="G48" s="241">
        <v>208.78</v>
      </c>
      <c r="H48" s="243">
        <f>F48/F49</f>
        <v>1</v>
      </c>
      <c r="I48" s="224"/>
    </row>
    <row r="49" spans="1:9" ht="15" customHeight="1">
      <c r="A49" s="14" t="s">
        <v>44</v>
      </c>
      <c r="B49" s="239">
        <f aca="true" t="shared" si="0" ref="B49:H49">SUM(B47:B48)</f>
        <v>3193</v>
      </c>
      <c r="C49" s="240">
        <f t="shared" si="0"/>
        <v>159196.7</v>
      </c>
      <c r="D49" s="241">
        <f t="shared" si="0"/>
        <v>200.01</v>
      </c>
      <c r="E49" s="240">
        <f t="shared" si="0"/>
        <v>12697</v>
      </c>
      <c r="F49" s="242">
        <f t="shared" si="0"/>
        <v>633063.3</v>
      </c>
      <c r="G49" s="241">
        <f t="shared" si="0"/>
        <v>208.78</v>
      </c>
      <c r="H49" s="243">
        <f t="shared" si="0"/>
        <v>1</v>
      </c>
      <c r="I49" s="224"/>
    </row>
    <row r="50" spans="1:9" ht="15" customHeight="1">
      <c r="A50" s="138"/>
      <c r="B50" s="138"/>
      <c r="C50" s="154"/>
      <c r="D50" s="153"/>
      <c r="E50" s="160"/>
      <c r="F50" s="161"/>
      <c r="G50" s="138"/>
      <c r="H50" s="14"/>
      <c r="I50" s="15"/>
    </row>
    <row r="51" spans="1:9" ht="15" customHeight="1">
      <c r="A51" s="138"/>
      <c r="B51" s="138"/>
      <c r="C51" s="154"/>
      <c r="D51" s="153"/>
      <c r="E51" s="160"/>
      <c r="F51" s="161"/>
      <c r="G51" s="138"/>
      <c r="H51" s="14"/>
      <c r="I51" s="15"/>
    </row>
    <row r="52" spans="1:9" ht="15" customHeight="1">
      <c r="A52" s="138"/>
      <c r="B52" s="138"/>
      <c r="C52" s="154"/>
      <c r="D52" s="153"/>
      <c r="E52" s="160"/>
      <c r="F52" s="161"/>
      <c r="G52" s="138"/>
      <c r="H52" s="14"/>
      <c r="I52" s="15"/>
    </row>
    <row r="53" spans="1:9" ht="15" customHeight="1">
      <c r="A53" s="138"/>
      <c r="B53" s="138"/>
      <c r="C53" s="154"/>
      <c r="D53" s="153"/>
      <c r="E53" s="160"/>
      <c r="F53" s="161"/>
      <c r="G53" s="138"/>
      <c r="H53" s="14"/>
      <c r="I53" s="15"/>
    </row>
    <row r="54" spans="1:9" ht="15" customHeight="1">
      <c r="A54" s="138"/>
      <c r="B54" s="138"/>
      <c r="C54" s="154"/>
      <c r="D54" s="153"/>
      <c r="E54" s="160"/>
      <c r="F54" s="161"/>
      <c r="G54" s="138"/>
      <c r="H54" s="14"/>
      <c r="I54" s="15"/>
    </row>
    <row r="55" spans="1:9" ht="15" customHeight="1">
      <c r="A55" s="138"/>
      <c r="B55" s="138"/>
      <c r="C55" s="154"/>
      <c r="D55" s="153"/>
      <c r="E55" s="160"/>
      <c r="F55" s="161"/>
      <c r="G55" s="138"/>
      <c r="H55" s="14"/>
      <c r="I55" s="15"/>
    </row>
    <row r="56" spans="1:9" ht="15" customHeight="1">
      <c r="A56" s="138"/>
      <c r="B56" s="138"/>
      <c r="C56" s="154"/>
      <c r="D56" s="153"/>
      <c r="E56" s="160"/>
      <c r="F56" s="161"/>
      <c r="G56" s="138"/>
      <c r="H56" s="14"/>
      <c r="I56" s="15"/>
    </row>
    <row r="57" spans="1:9" ht="15" customHeight="1">
      <c r="A57" s="138"/>
      <c r="B57" s="138"/>
      <c r="C57" s="154"/>
      <c r="D57" s="153"/>
      <c r="E57" s="160"/>
      <c r="F57" s="161"/>
      <c r="G57" s="138"/>
      <c r="H57" s="14"/>
      <c r="I57" s="15"/>
    </row>
    <row r="58" spans="1:9" ht="15" customHeight="1">
      <c r="A58" s="138"/>
      <c r="B58" s="138"/>
      <c r="C58" s="154"/>
      <c r="D58" s="153"/>
      <c r="E58" s="160"/>
      <c r="F58" s="161"/>
      <c r="G58" s="138"/>
      <c r="H58" s="14"/>
      <c r="I58" s="15"/>
    </row>
    <row r="59" spans="1:9" ht="15" customHeight="1">
      <c r="A59" s="138"/>
      <c r="B59" s="138"/>
      <c r="C59" s="154"/>
      <c r="D59" s="153"/>
      <c r="E59" s="160"/>
      <c r="F59" s="161"/>
      <c r="G59" s="138"/>
      <c r="H59" s="14"/>
      <c r="I59" s="15"/>
    </row>
    <row r="60" spans="1:9" ht="15" customHeight="1">
      <c r="A60" s="138"/>
      <c r="B60" s="138"/>
      <c r="C60" s="154"/>
      <c r="D60" s="153"/>
      <c r="E60" s="160"/>
      <c r="F60" s="161"/>
      <c r="G60" s="138"/>
      <c r="H60" s="14"/>
      <c r="I60" s="15"/>
    </row>
    <row r="61" spans="1:9" ht="15" customHeight="1">
      <c r="A61" s="138"/>
      <c r="B61" s="138"/>
      <c r="C61" s="154"/>
      <c r="D61" s="153"/>
      <c r="E61" s="160"/>
      <c r="F61" s="161"/>
      <c r="G61" s="138"/>
      <c r="H61" s="14"/>
      <c r="I61" s="15"/>
    </row>
    <row r="62" spans="1:9" ht="15" customHeight="1">
      <c r="A62" s="138"/>
      <c r="B62" s="138"/>
      <c r="C62" s="154"/>
      <c r="D62" s="153"/>
      <c r="E62" s="160"/>
      <c r="F62" s="161"/>
      <c r="G62" s="138"/>
      <c r="H62" s="14"/>
      <c r="I62" s="15"/>
    </row>
    <row r="63" spans="1:9" ht="15" customHeight="1">
      <c r="A63" s="138"/>
      <c r="B63" s="138"/>
      <c r="C63" s="154"/>
      <c r="D63" s="153"/>
      <c r="E63" s="160"/>
      <c r="F63" s="161"/>
      <c r="G63" s="138"/>
      <c r="H63" s="14"/>
      <c r="I63" s="15"/>
    </row>
    <row r="64" spans="1:9" ht="15" customHeight="1">
      <c r="A64" s="141"/>
      <c r="B64" s="138"/>
      <c r="C64" s="164"/>
      <c r="D64" s="165"/>
      <c r="E64" s="166"/>
      <c r="F64" s="165"/>
      <c r="G64" s="138"/>
      <c r="H64" s="14"/>
      <c r="I64" s="15"/>
    </row>
    <row r="65" spans="1:9" ht="15" customHeight="1">
      <c r="A65" s="141"/>
      <c r="B65" s="138"/>
      <c r="C65" s="166"/>
      <c r="D65" s="165"/>
      <c r="E65" s="166"/>
      <c r="F65" s="167"/>
      <c r="G65" s="138"/>
      <c r="H65" s="14"/>
      <c r="I65" s="15"/>
    </row>
    <row r="66" spans="1:9" ht="15" customHeight="1">
      <c r="A66" s="141"/>
      <c r="B66" s="138"/>
      <c r="C66" s="155"/>
      <c r="D66" s="158"/>
      <c r="E66" s="155"/>
      <c r="F66" s="153"/>
      <c r="G66" s="138"/>
      <c r="H66" s="14"/>
      <c r="I66" s="15"/>
    </row>
    <row r="67" spans="1:9" ht="15" customHeight="1">
      <c r="A67" s="139"/>
      <c r="B67" s="138"/>
      <c r="C67" s="166"/>
      <c r="D67" s="168"/>
      <c r="E67" s="166"/>
      <c r="F67" s="169"/>
      <c r="G67" s="138"/>
      <c r="H67" s="14"/>
      <c r="I67" s="15"/>
    </row>
    <row r="68" spans="1:9" ht="15" customHeight="1">
      <c r="A68" s="141"/>
      <c r="B68" s="138"/>
      <c r="C68" s="155"/>
      <c r="D68" s="158"/>
      <c r="E68" s="166"/>
      <c r="F68" s="167"/>
      <c r="G68" s="138"/>
      <c r="H68" s="14"/>
      <c r="I68" s="15"/>
    </row>
    <row r="69" spans="1:9" ht="15" customHeight="1">
      <c r="A69" s="141"/>
      <c r="B69" s="138"/>
      <c r="C69" s="166"/>
      <c r="D69" s="165"/>
      <c r="E69" s="166"/>
      <c r="F69" s="167"/>
      <c r="G69" s="138"/>
      <c r="H69" s="14"/>
      <c r="I69" s="15"/>
    </row>
    <row r="70" spans="1:9" ht="15" customHeight="1">
      <c r="A70" s="141"/>
      <c r="B70" s="138"/>
      <c r="C70" s="166"/>
      <c r="D70" s="165"/>
      <c r="E70" s="166"/>
      <c r="F70" s="167"/>
      <c r="G70" s="138"/>
      <c r="H70" s="14"/>
      <c r="I70" s="15"/>
    </row>
    <row r="71" spans="1:9" ht="15" customHeight="1">
      <c r="A71" s="141"/>
      <c r="B71" s="138"/>
      <c r="C71" s="155"/>
      <c r="D71" s="158"/>
      <c r="E71" s="155"/>
      <c r="F71" s="153"/>
      <c r="G71" s="138"/>
      <c r="H71" s="14"/>
      <c r="I71" s="18"/>
    </row>
    <row r="72" spans="1:9" ht="15" customHeight="1">
      <c r="A72" s="141"/>
      <c r="B72" s="138"/>
      <c r="C72" s="166"/>
      <c r="D72" s="158"/>
      <c r="E72" s="155"/>
      <c r="F72" s="167"/>
      <c r="G72" s="138"/>
      <c r="H72" s="54"/>
      <c r="I72" s="12"/>
    </row>
    <row r="73" spans="1:9" ht="15" customHeight="1">
      <c r="A73" s="139"/>
      <c r="B73" s="140"/>
      <c r="C73" s="170"/>
      <c r="D73" s="171"/>
      <c r="E73" s="170"/>
      <c r="F73" s="163"/>
      <c r="G73" s="140"/>
      <c r="H73" s="172"/>
      <c r="I73" s="12"/>
    </row>
    <row r="74" spans="1:9" ht="15" customHeight="1">
      <c r="A74" s="141"/>
      <c r="B74" s="157"/>
      <c r="C74" s="155"/>
      <c r="D74" s="158"/>
      <c r="E74" s="155"/>
      <c r="F74" s="154"/>
      <c r="G74" s="156"/>
      <c r="H74" s="175"/>
      <c r="I74" s="12"/>
    </row>
    <row r="75" spans="1:9" ht="15" customHeight="1">
      <c r="A75" s="141"/>
      <c r="B75" s="173"/>
      <c r="C75" s="166"/>
      <c r="D75" s="165"/>
      <c r="E75" s="166"/>
      <c r="F75" s="164"/>
      <c r="G75" s="174"/>
      <c r="H75" s="176"/>
      <c r="I75" s="12"/>
    </row>
    <row r="76" spans="1:9" ht="15" customHeight="1">
      <c r="A76" s="141"/>
      <c r="B76" s="173"/>
      <c r="C76" s="166"/>
      <c r="D76" s="165"/>
      <c r="E76" s="166"/>
      <c r="F76" s="164"/>
      <c r="G76" s="174"/>
      <c r="H76" s="57"/>
      <c r="I76" s="12"/>
    </row>
    <row r="77" spans="1:9" ht="15" customHeight="1">
      <c r="A77" s="141"/>
      <c r="B77" s="138"/>
      <c r="C77" s="142"/>
      <c r="D77" s="158"/>
      <c r="E77" s="155"/>
      <c r="F77" s="153"/>
      <c r="G77" s="138"/>
      <c r="H77" s="57"/>
      <c r="I77" s="12"/>
    </row>
    <row r="78" spans="1:8" ht="15" customHeight="1">
      <c r="A78" s="141"/>
      <c r="B78" s="138"/>
      <c r="C78" s="142"/>
      <c r="D78" s="158"/>
      <c r="E78" s="155"/>
      <c r="F78" s="153"/>
      <c r="G78" s="138"/>
      <c r="H78" s="56"/>
    </row>
    <row r="79" spans="1:8" ht="15" customHeight="1">
      <c r="A79" s="141"/>
      <c r="B79" s="138"/>
      <c r="C79" s="142"/>
      <c r="D79" s="158"/>
      <c r="E79" s="155"/>
      <c r="F79" s="153"/>
      <c r="G79" s="138"/>
      <c r="H79" s="56"/>
    </row>
    <row r="80" spans="1:8" ht="15" customHeight="1">
      <c r="A80" s="141"/>
      <c r="B80" s="138"/>
      <c r="C80" s="142"/>
      <c r="D80" s="158"/>
      <c r="E80" s="155"/>
      <c r="F80" s="153"/>
      <c r="G80" s="138"/>
      <c r="H80" s="56"/>
    </row>
    <row r="81" spans="1:8" ht="15" customHeight="1">
      <c r="A81" s="141"/>
      <c r="B81" s="138"/>
      <c r="C81" s="142"/>
      <c r="D81" s="158"/>
      <c r="E81" s="155"/>
      <c r="F81" s="153"/>
      <c r="G81" s="138"/>
      <c r="H81" s="56"/>
    </row>
    <row r="82" spans="1:8" ht="15" customHeight="1">
      <c r="A82" s="141"/>
      <c r="B82" s="138"/>
      <c r="C82" s="142"/>
      <c r="D82" s="158"/>
      <c r="E82" s="155"/>
      <c r="F82" s="153"/>
      <c r="G82" s="138"/>
      <c r="H82" s="56"/>
    </row>
    <row r="83" spans="1:8" ht="15" customHeight="1">
      <c r="A83" s="141"/>
      <c r="B83" s="138"/>
      <c r="C83" s="142"/>
      <c r="D83" s="158"/>
      <c r="E83" s="155"/>
      <c r="F83" s="153"/>
      <c r="G83" s="138"/>
      <c r="H83" s="56"/>
    </row>
    <row r="84" spans="1:8" ht="15" customHeight="1">
      <c r="A84" s="143"/>
      <c r="B84" s="144"/>
      <c r="C84" s="145"/>
      <c r="D84" s="150"/>
      <c r="E84" s="151"/>
      <c r="F84" s="150"/>
      <c r="G84" s="138"/>
      <c r="H84" s="56"/>
    </row>
    <row r="85" spans="1:8" ht="15" customHeight="1">
      <c r="A85" s="143"/>
      <c r="B85" s="144"/>
      <c r="C85" s="145"/>
      <c r="D85" s="150"/>
      <c r="E85" s="151"/>
      <c r="F85" s="150"/>
      <c r="G85" s="138"/>
      <c r="H85" s="56"/>
    </row>
    <row r="86" spans="1:8" ht="15" customHeight="1">
      <c r="A86" s="146"/>
      <c r="B86" s="144"/>
      <c r="C86" s="145"/>
      <c r="D86" s="159"/>
      <c r="E86" s="151"/>
      <c r="F86" s="150"/>
      <c r="G86" s="138"/>
      <c r="H86" s="56"/>
    </row>
    <row r="87" spans="1:8" ht="15" customHeight="1">
      <c r="A87" s="143"/>
      <c r="B87" s="144"/>
      <c r="C87" s="147"/>
      <c r="D87" s="149"/>
      <c r="E87" s="151"/>
      <c r="F87" s="150"/>
      <c r="G87" s="138"/>
      <c r="H87" s="56"/>
    </row>
    <row r="88" spans="1:8" ht="15" customHeight="1">
      <c r="A88" s="143"/>
      <c r="B88" s="144"/>
      <c r="C88" s="145"/>
      <c r="D88" s="150"/>
      <c r="E88" s="151"/>
      <c r="F88" s="150"/>
      <c r="G88" s="138"/>
      <c r="H88" s="56"/>
    </row>
    <row r="89" spans="1:8" ht="15" customHeight="1">
      <c r="A89" s="143"/>
      <c r="B89" s="144"/>
      <c r="C89" s="148"/>
      <c r="D89" s="150"/>
      <c r="E89" s="151"/>
      <c r="F89" s="150"/>
      <c r="G89" s="138"/>
      <c r="H89" s="56"/>
    </row>
    <row r="90" spans="1:8" ht="15" customHeight="1">
      <c r="A90" s="13"/>
      <c r="B90" s="13"/>
      <c r="C90" s="55"/>
      <c r="D90" s="56"/>
      <c r="E90" s="55"/>
      <c r="F90" s="162"/>
      <c r="G90" s="56"/>
      <c r="H90" s="56"/>
    </row>
    <row r="91" spans="1:8" ht="15" customHeight="1">
      <c r="A91" s="13"/>
      <c r="B91" s="13"/>
      <c r="C91" s="55"/>
      <c r="D91" s="56"/>
      <c r="E91" s="55"/>
      <c r="F91" s="56"/>
      <c r="G91" s="56"/>
      <c r="H91" s="56"/>
    </row>
    <row r="92" spans="1:8" ht="15" customHeight="1">
      <c r="A92" s="13"/>
      <c r="B92" s="13"/>
      <c r="C92" s="55"/>
      <c r="D92" s="56"/>
      <c r="E92" s="55"/>
      <c r="F92" s="56"/>
      <c r="G92" s="56"/>
      <c r="H92" s="56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6" sqref="F26"/>
    </sheetView>
  </sheetViews>
  <sheetFormatPr defaultColWidth="9.140625" defaultRowHeight="18" customHeight="1"/>
  <cols>
    <col min="1" max="1" width="20.140625" style="0" customWidth="1"/>
    <col min="3" max="3" width="11.28125" style="0" customWidth="1"/>
    <col min="4" max="4" width="12.28125" style="0" customWidth="1"/>
    <col min="5" max="5" width="15.8515625" style="0" customWidth="1"/>
    <col min="6" max="6" width="13.7109375" style="0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430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389" t="s">
        <v>5</v>
      </c>
      <c r="B4" s="389"/>
      <c r="C4" s="8"/>
      <c r="D4" s="8"/>
      <c r="E4" s="8"/>
      <c r="F4" s="8"/>
      <c r="G4" s="2"/>
      <c r="H4" s="2"/>
    </row>
    <row r="5" spans="1:8" ht="15.75" customHeight="1">
      <c r="A5" s="389" t="s">
        <v>6</v>
      </c>
      <c r="B5" s="389"/>
      <c r="C5" s="389"/>
      <c r="D5" s="60"/>
      <c r="E5" s="8"/>
      <c r="F5" s="8"/>
      <c r="G5" s="2"/>
      <c r="H5" s="2"/>
    </row>
    <row r="6" spans="1:8" ht="15.75" customHeight="1">
      <c r="A6" s="389" t="s">
        <v>7</v>
      </c>
      <c r="B6" s="389"/>
      <c r="C6" s="389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317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s="177" customFormat="1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2489</v>
      </c>
      <c r="D13" s="62">
        <v>124067.5</v>
      </c>
      <c r="E13" s="63">
        <v>24223030.5</v>
      </c>
      <c r="F13" s="64">
        <f>E13/D13</f>
        <v>195.2407399198017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704</v>
      </c>
      <c r="D14" s="66">
        <v>35129.2</v>
      </c>
      <c r="E14" s="67">
        <v>7617665.9</v>
      </c>
      <c r="F14" s="64">
        <f>E14/D14</f>
        <v>216.84712148298286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3193</v>
      </c>
      <c r="D15" s="68">
        <f>D13+D14</f>
        <v>159196.7</v>
      </c>
      <c r="E15" s="188">
        <f>E13+E14</f>
        <v>31840696.4</v>
      </c>
      <c r="F15" s="69">
        <f>E15/D15</f>
        <v>200.00852027711628</v>
      </c>
      <c r="G15" s="2"/>
      <c r="H15" s="2"/>
    </row>
    <row r="16" spans="1:8" s="177" customFormat="1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3193</v>
      </c>
      <c r="D20" s="68">
        <f>D19+D15</f>
        <v>159196.7</v>
      </c>
      <c r="E20" s="78">
        <f>E19+E15</f>
        <v>31840696.4</v>
      </c>
      <c r="F20" s="69">
        <f>E20/D20</f>
        <v>200.00852027711628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s="177" customFormat="1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3193</v>
      </c>
      <c r="D34" s="68">
        <f>D33+D15+D19+D25</f>
        <v>159196.7</v>
      </c>
      <c r="E34" s="78">
        <f>E15+E19+E25+E30+E32</f>
        <v>31840696.4</v>
      </c>
      <c r="F34" s="69">
        <f>E34/D34</f>
        <v>200.00852027711628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315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/>
      <c r="D38" s="90"/>
      <c r="E38" s="91"/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3193</v>
      </c>
      <c r="D39" s="93">
        <v>159196.7</v>
      </c>
      <c r="E39" s="94">
        <v>200.01</v>
      </c>
      <c r="F39" s="95">
        <f>D39/D40</f>
        <v>1</v>
      </c>
      <c r="G39" s="2"/>
      <c r="H39" s="2"/>
    </row>
    <row r="40" spans="1:8" ht="15.75" customHeight="1">
      <c r="A40" s="96" t="s">
        <v>20</v>
      </c>
      <c r="B40" s="97"/>
      <c r="C40" s="98">
        <f>SUM(C38:C39)</f>
        <v>3193</v>
      </c>
      <c r="D40" s="99">
        <f>SUM(D38:D39)</f>
        <v>159196.7</v>
      </c>
      <c r="E40" s="189">
        <v>200.01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"/>
    </sheetView>
  </sheetViews>
  <sheetFormatPr defaultColWidth="8.8515625" defaultRowHeight="13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30" bestFit="1" customWidth="1"/>
    <col min="6" max="6" width="7.57421875" style="3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0" ht="13.5" customHeight="1">
      <c r="A1" s="103" t="s">
        <v>309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3.5" customHeight="1">
      <c r="A2" s="103" t="s">
        <v>429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3.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3.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3.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3.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3.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3.5" customHeight="1">
      <c r="A8" s="103" t="s">
        <v>310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3.5" customHeight="1">
      <c r="A9" s="127"/>
      <c r="B9" s="179" t="s">
        <v>45</v>
      </c>
      <c r="C9" s="125"/>
      <c r="D9" s="179" t="s">
        <v>46</v>
      </c>
      <c r="E9" s="125"/>
      <c r="F9" s="179"/>
      <c r="G9" s="178" t="s">
        <v>47</v>
      </c>
      <c r="H9" s="131"/>
      <c r="I9" s="131"/>
      <c r="J9" s="1"/>
    </row>
    <row r="10" spans="1:10" ht="13.5" customHeight="1">
      <c r="A10" s="184" t="s">
        <v>48</v>
      </c>
      <c r="B10" s="180" t="s">
        <v>49</v>
      </c>
      <c r="C10" s="182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3.5" customHeight="1">
      <c r="A11" s="132" t="s">
        <v>318</v>
      </c>
      <c r="B11" s="136">
        <v>10</v>
      </c>
      <c r="C11" s="137">
        <v>498.5</v>
      </c>
      <c r="D11" s="136">
        <v>0</v>
      </c>
      <c r="E11" s="134">
        <v>0</v>
      </c>
      <c r="F11" s="136">
        <v>10</v>
      </c>
      <c r="G11" s="134">
        <v>498.5</v>
      </c>
      <c r="H11" s="135" t="s">
        <v>201</v>
      </c>
      <c r="I11" s="135">
        <v>248</v>
      </c>
      <c r="J11" s="1"/>
    </row>
    <row r="12" spans="1:10" ht="13.5" customHeight="1">
      <c r="A12" s="132" t="s">
        <v>319</v>
      </c>
      <c r="B12" s="136">
        <v>183</v>
      </c>
      <c r="C12" s="137">
        <v>9121.5</v>
      </c>
      <c r="D12" s="136">
        <v>0</v>
      </c>
      <c r="E12" s="134">
        <v>0</v>
      </c>
      <c r="F12" s="136">
        <v>183</v>
      </c>
      <c r="G12" s="134">
        <v>9121.5</v>
      </c>
      <c r="H12" s="135" t="s">
        <v>320</v>
      </c>
      <c r="I12" s="135">
        <v>218.06</v>
      </c>
      <c r="J12" s="1"/>
    </row>
    <row r="13" spans="1:10" ht="13.5" customHeight="1">
      <c r="A13" s="132" t="s">
        <v>53</v>
      </c>
      <c r="B13" s="136">
        <v>372</v>
      </c>
      <c r="C13" s="137">
        <v>18543</v>
      </c>
      <c r="D13" s="136">
        <v>0</v>
      </c>
      <c r="E13" s="134">
        <v>0</v>
      </c>
      <c r="F13" s="136">
        <v>372</v>
      </c>
      <c r="G13" s="134">
        <v>18543</v>
      </c>
      <c r="H13" s="135" t="s">
        <v>321</v>
      </c>
      <c r="I13" s="135">
        <v>196.33</v>
      </c>
      <c r="J13" s="1"/>
    </row>
    <row r="14" spans="1:10" ht="13.5" customHeight="1">
      <c r="A14" s="132" t="s">
        <v>322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323</v>
      </c>
      <c r="I14" s="135">
        <v>211</v>
      </c>
      <c r="J14" s="1"/>
    </row>
    <row r="15" spans="1:10" ht="13.5" customHeight="1">
      <c r="A15" s="132" t="s">
        <v>168</v>
      </c>
      <c r="B15" s="136">
        <v>22</v>
      </c>
      <c r="C15" s="137">
        <v>1097</v>
      </c>
      <c r="D15" s="136">
        <v>0</v>
      </c>
      <c r="E15" s="134">
        <v>0</v>
      </c>
      <c r="F15" s="136">
        <v>22</v>
      </c>
      <c r="G15" s="134">
        <v>1097</v>
      </c>
      <c r="H15" s="135" t="s">
        <v>324</v>
      </c>
      <c r="I15" s="135">
        <v>251.5</v>
      </c>
      <c r="J15" s="1"/>
    </row>
    <row r="16" spans="1:10" ht="13.5" customHeight="1">
      <c r="A16" s="132" t="s">
        <v>128</v>
      </c>
      <c r="B16" s="127"/>
      <c r="C16" s="137">
        <v>0</v>
      </c>
      <c r="D16" s="136">
        <v>35</v>
      </c>
      <c r="E16" s="134">
        <v>1745.9</v>
      </c>
      <c r="F16" s="136">
        <v>35</v>
      </c>
      <c r="G16" s="134">
        <v>1745.9</v>
      </c>
      <c r="H16" s="135" t="s">
        <v>325</v>
      </c>
      <c r="I16" s="135">
        <v>192</v>
      </c>
      <c r="J16" s="1"/>
    </row>
    <row r="17" spans="1:10" ht="13.5" customHeight="1">
      <c r="A17" s="132" t="s">
        <v>174</v>
      </c>
      <c r="B17" s="136">
        <v>41</v>
      </c>
      <c r="C17" s="137">
        <v>2044</v>
      </c>
      <c r="D17" s="136">
        <v>25</v>
      </c>
      <c r="E17" s="134">
        <v>1248.2</v>
      </c>
      <c r="F17" s="136">
        <v>66</v>
      </c>
      <c r="G17" s="134">
        <v>3292.2</v>
      </c>
      <c r="H17" s="135" t="s">
        <v>326</v>
      </c>
      <c r="I17" s="135">
        <v>203.58</v>
      </c>
      <c r="J17" s="1"/>
    </row>
    <row r="18" spans="1:10" ht="13.5" customHeight="1">
      <c r="A18" s="132" t="s">
        <v>59</v>
      </c>
      <c r="B18" s="136">
        <v>40</v>
      </c>
      <c r="C18" s="137">
        <v>1994</v>
      </c>
      <c r="D18" s="136">
        <v>0</v>
      </c>
      <c r="E18" s="134">
        <v>0</v>
      </c>
      <c r="F18" s="136">
        <v>40</v>
      </c>
      <c r="G18" s="134">
        <v>1994</v>
      </c>
      <c r="H18" s="135" t="s">
        <v>327</v>
      </c>
      <c r="I18" s="135">
        <v>250</v>
      </c>
      <c r="J18" s="1"/>
    </row>
    <row r="19" spans="1:10" ht="13.5" customHeight="1">
      <c r="A19" s="132" t="s">
        <v>63</v>
      </c>
      <c r="B19" s="136">
        <v>20</v>
      </c>
      <c r="C19" s="137">
        <v>997</v>
      </c>
      <c r="D19" s="136">
        <v>0</v>
      </c>
      <c r="E19" s="134">
        <v>0</v>
      </c>
      <c r="F19" s="136">
        <v>20</v>
      </c>
      <c r="G19" s="134">
        <v>997</v>
      </c>
      <c r="H19" s="135" t="s">
        <v>328</v>
      </c>
      <c r="I19" s="135">
        <v>192</v>
      </c>
      <c r="J19" s="1"/>
    </row>
    <row r="20" spans="1:10" ht="13.5" customHeight="1">
      <c r="A20" s="132" t="s">
        <v>329</v>
      </c>
      <c r="B20" s="136">
        <v>11</v>
      </c>
      <c r="C20" s="137">
        <v>548.5</v>
      </c>
      <c r="D20" s="136">
        <v>0</v>
      </c>
      <c r="E20" s="134">
        <v>0</v>
      </c>
      <c r="F20" s="136">
        <v>11</v>
      </c>
      <c r="G20" s="134">
        <v>548.5</v>
      </c>
      <c r="H20" s="135" t="s">
        <v>330</v>
      </c>
      <c r="I20" s="135">
        <v>257</v>
      </c>
      <c r="J20" s="1"/>
    </row>
    <row r="21" spans="1:10" ht="13.5" customHeight="1">
      <c r="A21" s="132" t="s">
        <v>136</v>
      </c>
      <c r="B21" s="136">
        <v>30</v>
      </c>
      <c r="C21" s="137">
        <v>1497</v>
      </c>
      <c r="D21" s="136">
        <v>0</v>
      </c>
      <c r="E21" s="134">
        <v>0</v>
      </c>
      <c r="F21" s="136">
        <v>30</v>
      </c>
      <c r="G21" s="134">
        <v>1497</v>
      </c>
      <c r="H21" s="135" t="s">
        <v>331</v>
      </c>
      <c r="I21" s="135">
        <v>187.61</v>
      </c>
      <c r="J21" s="1"/>
    </row>
    <row r="22" spans="1:10" ht="13.5" customHeight="1">
      <c r="A22" s="132" t="s">
        <v>67</v>
      </c>
      <c r="B22" s="136">
        <v>120</v>
      </c>
      <c r="C22" s="137">
        <v>5982</v>
      </c>
      <c r="D22" s="136">
        <v>65</v>
      </c>
      <c r="E22" s="134">
        <v>3243.6</v>
      </c>
      <c r="F22" s="136">
        <v>185</v>
      </c>
      <c r="G22" s="134">
        <v>9225.6</v>
      </c>
      <c r="H22" s="135" t="s">
        <v>332</v>
      </c>
      <c r="I22" s="135">
        <v>203.11</v>
      </c>
      <c r="J22" s="1"/>
    </row>
    <row r="23" spans="1:10" ht="13.5" customHeight="1">
      <c r="A23" s="132" t="s">
        <v>69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333</v>
      </c>
      <c r="I23" s="135">
        <v>189</v>
      </c>
      <c r="J23" s="1"/>
    </row>
    <row r="24" spans="1:10" ht="13.5" customHeight="1">
      <c r="A24" s="132" t="s">
        <v>71</v>
      </c>
      <c r="B24" s="136">
        <v>880</v>
      </c>
      <c r="C24" s="137">
        <v>43866.5</v>
      </c>
      <c r="D24" s="136">
        <v>135</v>
      </c>
      <c r="E24" s="134">
        <v>6737.6</v>
      </c>
      <c r="F24" s="152">
        <v>1015</v>
      </c>
      <c r="G24" s="134">
        <v>50604.1</v>
      </c>
      <c r="H24" s="135" t="s">
        <v>334</v>
      </c>
      <c r="I24" s="135">
        <v>198.37</v>
      </c>
      <c r="J24" s="1"/>
    </row>
    <row r="25" spans="1:10" ht="13.5" customHeight="1">
      <c r="A25" s="132" t="s">
        <v>141</v>
      </c>
      <c r="B25" s="136">
        <v>30</v>
      </c>
      <c r="C25" s="137">
        <v>1495.5</v>
      </c>
      <c r="D25" s="136">
        <v>30</v>
      </c>
      <c r="E25" s="134">
        <v>1497.1</v>
      </c>
      <c r="F25" s="136">
        <v>60</v>
      </c>
      <c r="G25" s="134">
        <v>2992.6</v>
      </c>
      <c r="H25" s="135" t="s">
        <v>335</v>
      </c>
      <c r="I25" s="135">
        <v>152.93</v>
      </c>
      <c r="J25" s="1"/>
    </row>
    <row r="26" spans="1:10" ht="13.5" customHeight="1">
      <c r="A26" s="132" t="s">
        <v>73</v>
      </c>
      <c r="B26" s="136">
        <v>10</v>
      </c>
      <c r="C26" s="137">
        <v>498.5</v>
      </c>
      <c r="D26" s="136">
        <v>0</v>
      </c>
      <c r="E26" s="134">
        <v>0</v>
      </c>
      <c r="F26" s="136">
        <v>10</v>
      </c>
      <c r="G26" s="134">
        <v>498.5</v>
      </c>
      <c r="H26" s="135" t="s">
        <v>336</v>
      </c>
      <c r="I26" s="135">
        <v>250</v>
      </c>
      <c r="J26" s="1"/>
    </row>
    <row r="27" spans="1:10" ht="13.5" customHeight="1">
      <c r="A27" s="132" t="s">
        <v>75</v>
      </c>
      <c r="B27" s="136">
        <v>10</v>
      </c>
      <c r="C27" s="137">
        <v>498.5</v>
      </c>
      <c r="D27" s="136">
        <v>20</v>
      </c>
      <c r="E27" s="134">
        <v>998.2</v>
      </c>
      <c r="F27" s="136">
        <v>30</v>
      </c>
      <c r="G27" s="134">
        <v>1496.7</v>
      </c>
      <c r="H27" s="135" t="s">
        <v>337</v>
      </c>
      <c r="I27" s="135">
        <v>227.66</v>
      </c>
      <c r="J27" s="1"/>
    </row>
    <row r="28" spans="1:10" ht="13.5" customHeight="1">
      <c r="A28" s="132" t="s">
        <v>77</v>
      </c>
      <c r="B28" s="136">
        <v>10</v>
      </c>
      <c r="C28" s="137">
        <v>498.5</v>
      </c>
      <c r="D28" s="136">
        <v>21</v>
      </c>
      <c r="E28" s="134">
        <v>1047</v>
      </c>
      <c r="F28" s="136">
        <v>31</v>
      </c>
      <c r="G28" s="134">
        <v>1545.5</v>
      </c>
      <c r="H28" s="135" t="s">
        <v>338</v>
      </c>
      <c r="I28" s="135">
        <v>212.06</v>
      </c>
      <c r="J28" s="1"/>
    </row>
    <row r="29" spans="1:10" ht="13.5" customHeight="1">
      <c r="A29" s="132" t="s">
        <v>79</v>
      </c>
      <c r="B29" s="127"/>
      <c r="C29" s="137">
        <v>0</v>
      </c>
      <c r="D29" s="136">
        <v>5</v>
      </c>
      <c r="E29" s="134">
        <v>249.2</v>
      </c>
      <c r="F29" s="136">
        <v>5</v>
      </c>
      <c r="G29" s="134">
        <v>249.2</v>
      </c>
      <c r="H29" s="135">
        <v>54824</v>
      </c>
      <c r="I29" s="135">
        <v>220</v>
      </c>
      <c r="J29" s="1"/>
    </row>
    <row r="30" spans="1:10" ht="13.5" customHeight="1">
      <c r="A30" s="132" t="s">
        <v>221</v>
      </c>
      <c r="B30" s="136">
        <v>140</v>
      </c>
      <c r="C30" s="137">
        <v>6980.5</v>
      </c>
      <c r="D30" s="136">
        <v>20</v>
      </c>
      <c r="E30" s="134">
        <v>998.4</v>
      </c>
      <c r="F30" s="136">
        <v>160</v>
      </c>
      <c r="G30" s="134">
        <v>7978.9</v>
      </c>
      <c r="H30" s="135" t="s">
        <v>339</v>
      </c>
      <c r="I30" s="135">
        <v>174.69</v>
      </c>
      <c r="J30" s="1"/>
    </row>
    <row r="31" spans="1:10" ht="13.5" customHeight="1">
      <c r="A31" s="132" t="s">
        <v>146</v>
      </c>
      <c r="B31" s="136">
        <v>20</v>
      </c>
      <c r="C31" s="137">
        <v>997</v>
      </c>
      <c r="D31" s="136">
        <v>0</v>
      </c>
      <c r="E31" s="134">
        <v>0</v>
      </c>
      <c r="F31" s="136">
        <v>20</v>
      </c>
      <c r="G31" s="134">
        <v>997</v>
      </c>
      <c r="H31" s="135" t="s">
        <v>340</v>
      </c>
      <c r="I31" s="135">
        <v>245</v>
      </c>
      <c r="J31" s="1"/>
    </row>
    <row r="32" spans="1:10" ht="13.5" customHeight="1">
      <c r="A32" s="132" t="s">
        <v>83</v>
      </c>
      <c r="B32" s="136">
        <v>170</v>
      </c>
      <c r="C32" s="137">
        <v>8474.5</v>
      </c>
      <c r="D32" s="136">
        <v>45</v>
      </c>
      <c r="E32" s="134">
        <v>2245.5</v>
      </c>
      <c r="F32" s="136">
        <v>215</v>
      </c>
      <c r="G32" s="134">
        <v>10720</v>
      </c>
      <c r="H32" s="135" t="s">
        <v>341</v>
      </c>
      <c r="I32" s="135">
        <v>212.97</v>
      </c>
      <c r="J32" s="1"/>
    </row>
    <row r="33" spans="1:10" ht="13.5" customHeight="1">
      <c r="A33" s="132" t="s">
        <v>342</v>
      </c>
      <c r="B33" s="136">
        <v>10</v>
      </c>
      <c r="C33" s="137">
        <v>497</v>
      </c>
      <c r="D33" s="136">
        <v>0</v>
      </c>
      <c r="E33" s="134">
        <v>0</v>
      </c>
      <c r="F33" s="136">
        <v>10</v>
      </c>
      <c r="G33" s="134">
        <v>497</v>
      </c>
      <c r="H33" s="135">
        <v>99400</v>
      </c>
      <c r="I33" s="135">
        <v>200</v>
      </c>
      <c r="J33" s="1"/>
    </row>
    <row r="34" spans="1:10" ht="13.5" customHeight="1">
      <c r="A34" s="132" t="s">
        <v>87</v>
      </c>
      <c r="B34" s="136">
        <v>10</v>
      </c>
      <c r="C34" s="137">
        <v>498.5</v>
      </c>
      <c r="D34" s="136">
        <v>0</v>
      </c>
      <c r="E34" s="134">
        <v>0</v>
      </c>
      <c r="F34" s="136">
        <v>10</v>
      </c>
      <c r="G34" s="134">
        <v>498.5</v>
      </c>
      <c r="H34" s="135" t="s">
        <v>343</v>
      </c>
      <c r="I34" s="135">
        <v>235</v>
      </c>
      <c r="J34" s="1"/>
    </row>
    <row r="35" spans="1:10" ht="13.5" customHeight="1">
      <c r="A35" s="132" t="s">
        <v>344</v>
      </c>
      <c r="B35" s="136">
        <v>30</v>
      </c>
      <c r="C35" s="137">
        <v>1495.5</v>
      </c>
      <c r="D35" s="136">
        <v>0</v>
      </c>
      <c r="E35" s="134">
        <v>0</v>
      </c>
      <c r="F35" s="136">
        <v>30</v>
      </c>
      <c r="G35" s="134">
        <v>1495.5</v>
      </c>
      <c r="H35" s="135" t="s">
        <v>345</v>
      </c>
      <c r="I35" s="135">
        <v>192</v>
      </c>
      <c r="J35" s="1"/>
    </row>
    <row r="36" spans="1:10" ht="13.5" customHeight="1">
      <c r="A36" s="132" t="s">
        <v>150</v>
      </c>
      <c r="B36" s="127"/>
      <c r="C36" s="137">
        <v>0</v>
      </c>
      <c r="D36" s="136">
        <v>20</v>
      </c>
      <c r="E36" s="134">
        <v>997.9</v>
      </c>
      <c r="F36" s="136">
        <v>20</v>
      </c>
      <c r="G36" s="134">
        <v>997.9</v>
      </c>
      <c r="H36" s="135" t="s">
        <v>346</v>
      </c>
      <c r="I36" s="135">
        <v>204.49</v>
      </c>
      <c r="J36" s="1"/>
    </row>
    <row r="37" spans="1:10" ht="13.5" customHeight="1">
      <c r="A37" s="132" t="s">
        <v>153</v>
      </c>
      <c r="B37" s="127"/>
      <c r="C37" s="137">
        <v>0</v>
      </c>
      <c r="D37" s="136">
        <v>10</v>
      </c>
      <c r="E37" s="134">
        <v>498.4</v>
      </c>
      <c r="F37" s="136">
        <v>10</v>
      </c>
      <c r="G37" s="134">
        <v>498.4</v>
      </c>
      <c r="H37" s="135">
        <v>98434</v>
      </c>
      <c r="I37" s="135">
        <v>197.5</v>
      </c>
      <c r="J37" s="1"/>
    </row>
    <row r="38" spans="1:10" ht="13.5" customHeight="1">
      <c r="A38" s="132" t="s">
        <v>347</v>
      </c>
      <c r="B38" s="127"/>
      <c r="C38" s="137">
        <v>0</v>
      </c>
      <c r="D38" s="136">
        <v>12</v>
      </c>
      <c r="E38" s="134">
        <v>598.4</v>
      </c>
      <c r="F38" s="136">
        <v>12</v>
      </c>
      <c r="G38" s="134">
        <v>598.4</v>
      </c>
      <c r="H38" s="135" t="s">
        <v>348</v>
      </c>
      <c r="I38" s="135">
        <v>238</v>
      </c>
      <c r="J38" s="1"/>
    </row>
    <row r="39" spans="1:10" ht="13.5" customHeight="1">
      <c r="A39" s="132" t="s">
        <v>229</v>
      </c>
      <c r="B39" s="136">
        <v>70</v>
      </c>
      <c r="C39" s="137">
        <v>3486.5</v>
      </c>
      <c r="D39" s="136">
        <v>0</v>
      </c>
      <c r="E39" s="134">
        <v>0</v>
      </c>
      <c r="F39" s="136">
        <v>70</v>
      </c>
      <c r="G39" s="134">
        <v>3486.5</v>
      </c>
      <c r="H39" s="135" t="s">
        <v>349</v>
      </c>
      <c r="I39" s="135">
        <v>130.43</v>
      </c>
      <c r="J39" s="1"/>
    </row>
    <row r="40" spans="1:10" ht="13.5" customHeight="1">
      <c r="A40" s="132" t="s">
        <v>187</v>
      </c>
      <c r="B40" s="136">
        <v>30</v>
      </c>
      <c r="C40" s="137">
        <v>1494</v>
      </c>
      <c r="D40" s="136">
        <v>0</v>
      </c>
      <c r="E40" s="134">
        <v>0</v>
      </c>
      <c r="F40" s="136">
        <v>30</v>
      </c>
      <c r="G40" s="134">
        <v>1494</v>
      </c>
      <c r="H40" s="135" t="s">
        <v>350</v>
      </c>
      <c r="I40" s="135">
        <v>170.37</v>
      </c>
      <c r="J40" s="1"/>
    </row>
    <row r="41" spans="1:10" ht="13.5" customHeight="1">
      <c r="A41" s="132" t="s">
        <v>94</v>
      </c>
      <c r="B41" s="136">
        <v>10</v>
      </c>
      <c r="C41" s="137">
        <v>498.5</v>
      </c>
      <c r="D41" s="136">
        <v>120</v>
      </c>
      <c r="E41" s="134">
        <v>5990.5</v>
      </c>
      <c r="F41" s="136">
        <v>130</v>
      </c>
      <c r="G41" s="134">
        <v>6489</v>
      </c>
      <c r="H41" s="135" t="s">
        <v>351</v>
      </c>
      <c r="I41" s="135">
        <v>201.58</v>
      </c>
      <c r="J41" s="1"/>
    </row>
    <row r="42" spans="1:10" ht="13.5" customHeight="1">
      <c r="A42" s="132" t="s">
        <v>190</v>
      </c>
      <c r="B42" s="136">
        <v>50</v>
      </c>
      <c r="C42" s="137">
        <v>2491</v>
      </c>
      <c r="D42" s="136">
        <v>0</v>
      </c>
      <c r="E42" s="134">
        <v>0</v>
      </c>
      <c r="F42" s="136">
        <v>50</v>
      </c>
      <c r="G42" s="134">
        <v>2491</v>
      </c>
      <c r="H42" s="135" t="s">
        <v>352</v>
      </c>
      <c r="I42" s="135">
        <v>160.41</v>
      </c>
      <c r="J42" s="1"/>
    </row>
    <row r="43" spans="1:10" ht="13.5" customHeight="1">
      <c r="A43" s="132" t="s">
        <v>266</v>
      </c>
      <c r="B43" s="127"/>
      <c r="C43" s="137">
        <v>0</v>
      </c>
      <c r="D43" s="136">
        <v>5</v>
      </c>
      <c r="E43" s="134">
        <v>249.2</v>
      </c>
      <c r="F43" s="136">
        <v>5</v>
      </c>
      <c r="G43" s="134">
        <v>249.2</v>
      </c>
      <c r="H43" s="135">
        <v>49092.4</v>
      </c>
      <c r="I43" s="135">
        <v>197</v>
      </c>
      <c r="J43" s="1"/>
    </row>
    <row r="44" spans="1:10" ht="13.5" customHeight="1">
      <c r="A44" s="132" t="s">
        <v>96</v>
      </c>
      <c r="B44" s="136">
        <v>10</v>
      </c>
      <c r="C44" s="137">
        <v>498.5</v>
      </c>
      <c r="D44" s="136">
        <v>0</v>
      </c>
      <c r="E44" s="134">
        <v>0</v>
      </c>
      <c r="F44" s="136">
        <v>10</v>
      </c>
      <c r="G44" s="134">
        <v>498.5</v>
      </c>
      <c r="H44" s="135" t="s">
        <v>353</v>
      </c>
      <c r="I44" s="135">
        <v>259</v>
      </c>
      <c r="J44" s="1"/>
    </row>
    <row r="45" spans="1:10" ht="13.5" customHeight="1">
      <c r="A45" s="132" t="s">
        <v>98</v>
      </c>
      <c r="B45" s="127"/>
      <c r="C45" s="137">
        <v>0</v>
      </c>
      <c r="D45" s="136">
        <v>30</v>
      </c>
      <c r="E45" s="134">
        <v>1496.8</v>
      </c>
      <c r="F45" s="136">
        <v>30</v>
      </c>
      <c r="G45" s="134">
        <v>1496.8</v>
      </c>
      <c r="H45" s="135" t="s">
        <v>354</v>
      </c>
      <c r="I45" s="135">
        <v>209.15</v>
      </c>
      <c r="J45" s="1"/>
    </row>
    <row r="46" spans="1:10" ht="13.5" customHeight="1">
      <c r="A46" s="132" t="s">
        <v>237</v>
      </c>
      <c r="B46" s="136">
        <v>10</v>
      </c>
      <c r="C46" s="137">
        <v>498.5</v>
      </c>
      <c r="D46" s="136">
        <v>0</v>
      </c>
      <c r="E46" s="134">
        <v>0</v>
      </c>
      <c r="F46" s="136">
        <v>10</v>
      </c>
      <c r="G46" s="134">
        <v>498.5</v>
      </c>
      <c r="H46" s="135">
        <v>89730</v>
      </c>
      <c r="I46" s="135">
        <v>180</v>
      </c>
      <c r="J46" s="1"/>
    </row>
    <row r="47" spans="1:10" ht="13.5" customHeight="1">
      <c r="A47" s="132" t="s">
        <v>99</v>
      </c>
      <c r="B47" s="127"/>
      <c r="C47" s="137">
        <v>0</v>
      </c>
      <c r="D47" s="136">
        <v>106</v>
      </c>
      <c r="E47" s="134">
        <v>5287.3</v>
      </c>
      <c r="F47" s="136">
        <v>106</v>
      </c>
      <c r="G47" s="134">
        <v>5287.3</v>
      </c>
      <c r="H47" s="135" t="s">
        <v>355</v>
      </c>
      <c r="I47" s="135">
        <v>249.15</v>
      </c>
      <c r="J47" s="1"/>
    </row>
    <row r="48" spans="1:10" ht="13.5" customHeight="1">
      <c r="A48" s="132" t="s">
        <v>101</v>
      </c>
      <c r="B48" s="136">
        <v>40</v>
      </c>
      <c r="C48" s="137">
        <v>1994</v>
      </c>
      <c r="D48" s="136">
        <v>0</v>
      </c>
      <c r="E48" s="134">
        <v>0</v>
      </c>
      <c r="F48" s="136">
        <v>40</v>
      </c>
      <c r="G48" s="134">
        <v>1994</v>
      </c>
      <c r="H48" s="135" t="s">
        <v>356</v>
      </c>
      <c r="I48" s="135">
        <v>132.25</v>
      </c>
      <c r="J48" s="1"/>
    </row>
    <row r="49" spans="1:10" ht="13.5" customHeight="1">
      <c r="A49" s="132" t="s">
        <v>194</v>
      </c>
      <c r="B49" s="136">
        <v>70</v>
      </c>
      <c r="C49" s="137">
        <v>3488</v>
      </c>
      <c r="D49" s="136">
        <v>0</v>
      </c>
      <c r="E49" s="134">
        <v>0</v>
      </c>
      <c r="F49" s="136">
        <v>70</v>
      </c>
      <c r="G49" s="134">
        <v>3488</v>
      </c>
      <c r="H49" s="135" t="s">
        <v>357</v>
      </c>
      <c r="I49" s="135">
        <v>210.57</v>
      </c>
      <c r="J49" s="1"/>
    </row>
    <row r="50" spans="1:10" ht="13.5" customHeight="1">
      <c r="A50" s="132" t="s">
        <v>14</v>
      </c>
      <c r="B50" s="152">
        <v>2489</v>
      </c>
      <c r="C50" s="137" t="s">
        <v>358</v>
      </c>
      <c r="D50" s="136">
        <v>704</v>
      </c>
      <c r="E50" s="134">
        <v>35129.2</v>
      </c>
      <c r="F50" s="152">
        <v>3193</v>
      </c>
      <c r="G50" s="134" t="s">
        <v>359</v>
      </c>
      <c r="H50" s="135" t="s">
        <v>360</v>
      </c>
      <c r="I50" s="135">
        <v>200.01</v>
      </c>
      <c r="J50" s="1"/>
    </row>
    <row r="51" spans="1:10" ht="13.5" customHeight="1">
      <c r="A51" s="132"/>
      <c r="B51" s="152"/>
      <c r="C51" s="178"/>
      <c r="D51" s="136"/>
      <c r="E51" s="134"/>
      <c r="F51" s="152"/>
      <c r="G51" s="178"/>
      <c r="H51" s="135"/>
      <c r="I51" s="135"/>
      <c r="J51" s="1"/>
    </row>
    <row r="52" spans="1:10" ht="13.5" customHeight="1">
      <c r="A52" s="103" t="s">
        <v>117</v>
      </c>
      <c r="B52" s="124"/>
      <c r="C52" s="125"/>
      <c r="D52" s="124"/>
      <c r="E52" s="126"/>
      <c r="F52" s="124"/>
      <c r="G52" s="125"/>
      <c r="H52" s="131"/>
      <c r="I52" s="131"/>
      <c r="J52" s="1"/>
    </row>
    <row r="53" spans="1:10" ht="13.5" customHeight="1">
      <c r="A53" s="103" t="s">
        <v>118</v>
      </c>
      <c r="B53" s="124"/>
      <c r="C53" s="125"/>
      <c r="D53" s="124"/>
      <c r="E53" s="126"/>
      <c r="F53" s="124"/>
      <c r="G53" s="125" t="s">
        <v>119</v>
      </c>
      <c r="H53" s="131"/>
      <c r="I53" s="131"/>
      <c r="J53" s="1"/>
    </row>
    <row r="54" spans="1:10" ht="13.5" customHeight="1">
      <c r="A54" s="103" t="s">
        <v>120</v>
      </c>
      <c r="B54" s="124"/>
      <c r="C54" s="125"/>
      <c r="D54" s="124"/>
      <c r="E54" s="126"/>
      <c r="F54" s="127"/>
      <c r="G54" s="245" t="s">
        <v>121</v>
      </c>
      <c r="H54" s="131"/>
      <c r="I54" s="131"/>
      <c r="J54" s="1"/>
    </row>
    <row r="55" spans="1:10" ht="13.5" customHeight="1">
      <c r="A55" s="103" t="s">
        <v>122</v>
      </c>
      <c r="B55" s="124"/>
      <c r="C55" s="125"/>
      <c r="D55" s="124"/>
      <c r="E55" s="126"/>
      <c r="F55" s="124"/>
      <c r="G55" s="125"/>
      <c r="H55" s="131"/>
      <c r="I55" s="131"/>
      <c r="J55" s="1"/>
    </row>
    <row r="56" spans="1:10" ht="13.5" customHeight="1">
      <c r="A56" s="103" t="s">
        <v>123</v>
      </c>
      <c r="B56" s="124"/>
      <c r="C56" s="125"/>
      <c r="D56" s="124"/>
      <c r="E56" s="126"/>
      <c r="F56" s="124"/>
      <c r="G56" s="125"/>
      <c r="H56" s="131"/>
      <c r="I56" s="131"/>
      <c r="J56" s="1"/>
    </row>
    <row r="57" spans="1:10" ht="13.5" customHeight="1">
      <c r="A57" s="1"/>
      <c r="J57" s="1"/>
    </row>
    <row r="58" spans="1:10" ht="13.5" customHeight="1">
      <c r="A58" s="1"/>
      <c r="J58" s="1"/>
    </row>
    <row r="59" spans="1:10" ht="13.5" customHeight="1">
      <c r="A59" s="1"/>
      <c r="J59" s="1"/>
    </row>
    <row r="60" spans="1:10" ht="13.5" customHeight="1">
      <c r="A60" s="1"/>
      <c r="J60" s="1"/>
    </row>
    <row r="61" spans="1:10" ht="13.5" customHeight="1">
      <c r="A61" s="1"/>
      <c r="J61" s="1"/>
    </row>
    <row r="62" spans="1:10" ht="13.5" customHeight="1">
      <c r="A62" s="1"/>
      <c r="J62" s="1"/>
    </row>
    <row r="63" spans="1:10" ht="13.5" customHeight="1">
      <c r="A63" s="1"/>
      <c r="J63" s="1"/>
    </row>
    <row r="64" spans="1:9" ht="13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3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3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3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3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710937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244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245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246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79" t="s">
        <v>45</v>
      </c>
      <c r="C9" s="185"/>
      <c r="D9" s="179" t="s">
        <v>46</v>
      </c>
      <c r="E9" s="125"/>
      <c r="F9" s="179"/>
      <c r="G9" s="179" t="s">
        <v>47</v>
      </c>
      <c r="H9" s="131"/>
      <c r="I9" s="131"/>
      <c r="J9" s="1"/>
    </row>
    <row r="10" spans="1:10" ht="15" customHeight="1">
      <c r="A10" s="184" t="s">
        <v>48</v>
      </c>
      <c r="B10" s="180" t="s">
        <v>49</v>
      </c>
      <c r="C10" s="181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5" customHeight="1">
      <c r="A11" s="132" t="s">
        <v>53</v>
      </c>
      <c r="B11" s="136">
        <v>372</v>
      </c>
      <c r="C11" s="178">
        <v>18544.5</v>
      </c>
      <c r="D11" s="136">
        <v>0</v>
      </c>
      <c r="E11" s="134">
        <v>0</v>
      </c>
      <c r="F11" s="136">
        <v>372</v>
      </c>
      <c r="G11" s="178">
        <v>18544.5</v>
      </c>
      <c r="H11" s="135" t="s">
        <v>247</v>
      </c>
      <c r="I11" s="135">
        <v>214.26</v>
      </c>
      <c r="J11" s="1"/>
    </row>
    <row r="12" spans="1:10" ht="15" customHeight="1">
      <c r="A12" s="132" t="s">
        <v>128</v>
      </c>
      <c r="B12" s="136">
        <v>10</v>
      </c>
      <c r="C12" s="178">
        <v>498.5</v>
      </c>
      <c r="D12" s="136">
        <v>15</v>
      </c>
      <c r="E12" s="134">
        <v>749</v>
      </c>
      <c r="F12" s="136">
        <v>25</v>
      </c>
      <c r="G12" s="178">
        <v>1247.5</v>
      </c>
      <c r="H12" s="135" t="s">
        <v>248</v>
      </c>
      <c r="I12" s="135">
        <v>165.63</v>
      </c>
      <c r="J12" s="1"/>
    </row>
    <row r="13" spans="1:10" ht="15" customHeight="1">
      <c r="A13" s="132" t="s">
        <v>171</v>
      </c>
      <c r="B13" s="136">
        <v>10</v>
      </c>
      <c r="C13" s="178">
        <v>498.5</v>
      </c>
      <c r="D13" s="136">
        <v>0</v>
      </c>
      <c r="E13" s="134">
        <v>0</v>
      </c>
      <c r="F13" s="136">
        <v>10</v>
      </c>
      <c r="G13" s="178">
        <v>498.5</v>
      </c>
      <c r="H13" s="135" t="s">
        <v>249</v>
      </c>
      <c r="I13" s="135">
        <v>277</v>
      </c>
      <c r="J13" s="1"/>
    </row>
    <row r="14" spans="1:10" ht="15" customHeight="1">
      <c r="A14" s="132" t="s">
        <v>205</v>
      </c>
      <c r="B14" s="136">
        <v>22</v>
      </c>
      <c r="C14" s="178">
        <v>1095.5</v>
      </c>
      <c r="D14" s="136">
        <v>0</v>
      </c>
      <c r="E14" s="134">
        <v>0</v>
      </c>
      <c r="F14" s="136">
        <v>22</v>
      </c>
      <c r="G14" s="178">
        <v>1095.5</v>
      </c>
      <c r="H14" s="135" t="s">
        <v>250</v>
      </c>
      <c r="I14" s="135">
        <v>143.14</v>
      </c>
      <c r="J14" s="1"/>
    </row>
    <row r="15" spans="1:10" ht="15" customHeight="1">
      <c r="A15" s="132" t="s">
        <v>174</v>
      </c>
      <c r="B15" s="136">
        <v>70</v>
      </c>
      <c r="C15" s="178">
        <v>3489.5</v>
      </c>
      <c r="D15" s="136">
        <v>0</v>
      </c>
      <c r="E15" s="134">
        <v>0</v>
      </c>
      <c r="F15" s="136">
        <v>70</v>
      </c>
      <c r="G15" s="178">
        <v>3489.5</v>
      </c>
      <c r="H15" s="135" t="s">
        <v>251</v>
      </c>
      <c r="I15" s="135">
        <v>221</v>
      </c>
      <c r="J15" s="1"/>
    </row>
    <row r="16" spans="1:10" ht="15" customHeight="1">
      <c r="A16" s="132" t="s">
        <v>208</v>
      </c>
      <c r="B16" s="136">
        <v>30</v>
      </c>
      <c r="C16" s="178">
        <v>1495.5</v>
      </c>
      <c r="D16" s="136">
        <v>0</v>
      </c>
      <c r="E16" s="134">
        <v>0</v>
      </c>
      <c r="F16" s="136">
        <v>30</v>
      </c>
      <c r="G16" s="178">
        <v>1495.5</v>
      </c>
      <c r="H16" s="135" t="s">
        <v>252</v>
      </c>
      <c r="I16" s="135">
        <v>178</v>
      </c>
      <c r="J16" s="1"/>
    </row>
    <row r="17" spans="1:10" ht="15" customHeight="1">
      <c r="A17" s="132" t="s">
        <v>130</v>
      </c>
      <c r="B17" s="136">
        <v>10</v>
      </c>
      <c r="C17" s="178">
        <v>498.5</v>
      </c>
      <c r="D17" s="136">
        <v>0</v>
      </c>
      <c r="E17" s="134">
        <v>0</v>
      </c>
      <c r="F17" s="136">
        <v>10</v>
      </c>
      <c r="G17" s="178">
        <v>498.5</v>
      </c>
      <c r="H17" s="135">
        <v>68294.5</v>
      </c>
      <c r="I17" s="135">
        <v>137</v>
      </c>
      <c r="J17" s="1"/>
    </row>
    <row r="18" spans="1:10" ht="15" customHeight="1">
      <c r="A18" s="132" t="s">
        <v>63</v>
      </c>
      <c r="B18" s="136">
        <v>10</v>
      </c>
      <c r="C18" s="178">
        <v>498.5</v>
      </c>
      <c r="D18" s="136">
        <v>0</v>
      </c>
      <c r="E18" s="134">
        <v>0</v>
      </c>
      <c r="F18" s="136">
        <v>10</v>
      </c>
      <c r="G18" s="178">
        <v>498.5</v>
      </c>
      <c r="H18" s="135" t="s">
        <v>253</v>
      </c>
      <c r="I18" s="135">
        <v>278</v>
      </c>
      <c r="J18" s="1"/>
    </row>
    <row r="19" spans="1:10" ht="15" customHeight="1">
      <c r="A19" s="132" t="s">
        <v>67</v>
      </c>
      <c r="B19" s="136">
        <v>40</v>
      </c>
      <c r="C19" s="178">
        <v>1994</v>
      </c>
      <c r="D19" s="136">
        <v>100</v>
      </c>
      <c r="E19" s="134">
        <v>4992.7</v>
      </c>
      <c r="F19" s="136">
        <v>140</v>
      </c>
      <c r="G19" s="178">
        <v>6986.7</v>
      </c>
      <c r="H19" s="135" t="s">
        <v>254</v>
      </c>
      <c r="I19" s="135">
        <v>202</v>
      </c>
      <c r="J19" s="1"/>
    </row>
    <row r="20" spans="1:10" ht="15" customHeight="1">
      <c r="A20" s="132" t="s">
        <v>71</v>
      </c>
      <c r="B20" s="136">
        <v>581</v>
      </c>
      <c r="C20" s="178">
        <v>28963</v>
      </c>
      <c r="D20" s="136">
        <v>97</v>
      </c>
      <c r="E20" s="134">
        <v>4841.5</v>
      </c>
      <c r="F20" s="136">
        <v>678</v>
      </c>
      <c r="G20" s="178">
        <v>33804.5</v>
      </c>
      <c r="H20" s="135" t="s">
        <v>255</v>
      </c>
      <c r="I20" s="135">
        <v>195.35</v>
      </c>
      <c r="J20" s="1"/>
    </row>
    <row r="21" spans="1:10" ht="15" customHeight="1">
      <c r="A21" s="132" t="s">
        <v>141</v>
      </c>
      <c r="B21" s="127"/>
      <c r="C21" s="178">
        <v>0</v>
      </c>
      <c r="D21" s="136">
        <v>10</v>
      </c>
      <c r="E21" s="134">
        <v>499.2</v>
      </c>
      <c r="F21" s="136">
        <v>10</v>
      </c>
      <c r="G21" s="178">
        <v>499.2</v>
      </c>
      <c r="H21" s="135">
        <v>77376</v>
      </c>
      <c r="I21" s="135">
        <v>155</v>
      </c>
      <c r="J21" s="1"/>
    </row>
    <row r="22" spans="1:10" ht="15" customHeight="1">
      <c r="A22" s="132" t="s">
        <v>77</v>
      </c>
      <c r="B22" s="136">
        <v>20</v>
      </c>
      <c r="C22" s="178">
        <v>997</v>
      </c>
      <c r="D22" s="136">
        <v>0</v>
      </c>
      <c r="E22" s="134">
        <v>0</v>
      </c>
      <c r="F22" s="136">
        <v>20</v>
      </c>
      <c r="G22" s="178">
        <v>997</v>
      </c>
      <c r="H22" s="135" t="s">
        <v>256</v>
      </c>
      <c r="I22" s="135">
        <v>216.5</v>
      </c>
      <c r="J22" s="1"/>
    </row>
    <row r="23" spans="1:10" ht="15" customHeight="1">
      <c r="A23" s="132" t="s">
        <v>257</v>
      </c>
      <c r="B23" s="136">
        <v>20</v>
      </c>
      <c r="C23" s="178">
        <v>997</v>
      </c>
      <c r="D23" s="136">
        <v>0</v>
      </c>
      <c r="E23" s="134">
        <v>0</v>
      </c>
      <c r="F23" s="136">
        <v>20</v>
      </c>
      <c r="G23" s="178">
        <v>997</v>
      </c>
      <c r="H23" s="135" t="s">
        <v>258</v>
      </c>
      <c r="I23" s="135">
        <v>205</v>
      </c>
      <c r="J23" s="1"/>
    </row>
    <row r="24" spans="1:10" ht="15" customHeight="1">
      <c r="A24" s="132" t="s">
        <v>79</v>
      </c>
      <c r="B24" s="127"/>
      <c r="C24" s="178">
        <v>0</v>
      </c>
      <c r="D24" s="136">
        <v>5</v>
      </c>
      <c r="E24" s="134">
        <v>249.5</v>
      </c>
      <c r="F24" s="136">
        <v>5</v>
      </c>
      <c r="G24" s="178">
        <v>249.5</v>
      </c>
      <c r="H24" s="135">
        <v>51896</v>
      </c>
      <c r="I24" s="135">
        <v>208</v>
      </c>
      <c r="J24" s="1"/>
    </row>
    <row r="25" spans="1:10" ht="15" customHeight="1">
      <c r="A25" s="132" t="s">
        <v>221</v>
      </c>
      <c r="B25" s="136">
        <v>310</v>
      </c>
      <c r="C25" s="178">
        <v>15453.5</v>
      </c>
      <c r="D25" s="136">
        <v>80</v>
      </c>
      <c r="E25" s="134">
        <v>3993.9</v>
      </c>
      <c r="F25" s="136">
        <v>390</v>
      </c>
      <c r="G25" s="178">
        <v>19447.4</v>
      </c>
      <c r="H25" s="135" t="s">
        <v>259</v>
      </c>
      <c r="I25" s="135">
        <v>186.06</v>
      </c>
      <c r="J25" s="1"/>
    </row>
    <row r="26" spans="1:10" ht="15" customHeight="1">
      <c r="A26" s="132" t="s">
        <v>81</v>
      </c>
      <c r="B26" s="136">
        <v>10</v>
      </c>
      <c r="C26" s="178">
        <v>498.5</v>
      </c>
      <c r="D26" s="136">
        <v>0</v>
      </c>
      <c r="E26" s="134">
        <v>0</v>
      </c>
      <c r="F26" s="136">
        <v>10</v>
      </c>
      <c r="G26" s="178">
        <v>498.5</v>
      </c>
      <c r="H26" s="135" t="s">
        <v>260</v>
      </c>
      <c r="I26" s="135">
        <v>220</v>
      </c>
      <c r="J26" s="1"/>
    </row>
    <row r="27" spans="1:10" ht="15" customHeight="1">
      <c r="A27" s="132" t="s">
        <v>83</v>
      </c>
      <c r="B27" s="136">
        <v>230</v>
      </c>
      <c r="C27" s="178">
        <v>11467</v>
      </c>
      <c r="D27" s="136">
        <v>15</v>
      </c>
      <c r="E27" s="134">
        <v>747.9</v>
      </c>
      <c r="F27" s="136">
        <v>245</v>
      </c>
      <c r="G27" s="178">
        <v>12214.9</v>
      </c>
      <c r="H27" s="135" t="s">
        <v>261</v>
      </c>
      <c r="I27" s="135">
        <v>211.11</v>
      </c>
      <c r="J27" s="1"/>
    </row>
    <row r="28" spans="1:10" ht="15" customHeight="1">
      <c r="A28" s="132" t="s">
        <v>85</v>
      </c>
      <c r="B28" s="136">
        <v>10</v>
      </c>
      <c r="C28" s="178">
        <v>498.5</v>
      </c>
      <c r="D28" s="136">
        <v>0</v>
      </c>
      <c r="E28" s="134">
        <v>0</v>
      </c>
      <c r="F28" s="136">
        <v>10</v>
      </c>
      <c r="G28" s="178">
        <v>498.5</v>
      </c>
      <c r="H28" s="135">
        <v>62312.5</v>
      </c>
      <c r="I28" s="135">
        <v>125</v>
      </c>
      <c r="J28" s="1"/>
    </row>
    <row r="29" spans="1:10" ht="15" customHeight="1">
      <c r="A29" s="132" t="s">
        <v>150</v>
      </c>
      <c r="B29" s="136">
        <v>41</v>
      </c>
      <c r="C29" s="178">
        <v>2044</v>
      </c>
      <c r="D29" s="136">
        <v>4</v>
      </c>
      <c r="E29" s="134">
        <v>199.5</v>
      </c>
      <c r="F29" s="136">
        <v>45</v>
      </c>
      <c r="G29" s="178">
        <v>2243.5</v>
      </c>
      <c r="H29" s="135" t="s">
        <v>262</v>
      </c>
      <c r="I29" s="135">
        <v>180.28</v>
      </c>
      <c r="J29" s="1"/>
    </row>
    <row r="30" spans="1:10" ht="15" customHeight="1">
      <c r="A30" s="132" t="s">
        <v>226</v>
      </c>
      <c r="B30" s="127"/>
      <c r="C30" s="178">
        <v>0</v>
      </c>
      <c r="D30" s="136">
        <v>45</v>
      </c>
      <c r="E30" s="134">
        <v>2243.6</v>
      </c>
      <c r="F30" s="136">
        <v>45</v>
      </c>
      <c r="G30" s="178">
        <v>2243.6</v>
      </c>
      <c r="H30" s="135" t="s">
        <v>263</v>
      </c>
      <c r="I30" s="135">
        <v>209.66</v>
      </c>
      <c r="J30" s="1"/>
    </row>
    <row r="31" spans="1:10" ht="15" customHeight="1">
      <c r="A31" s="132" t="s">
        <v>92</v>
      </c>
      <c r="B31" s="127"/>
      <c r="C31" s="178">
        <v>0</v>
      </c>
      <c r="D31" s="136">
        <v>7</v>
      </c>
      <c r="E31" s="134">
        <v>349.2</v>
      </c>
      <c r="F31" s="136">
        <v>7</v>
      </c>
      <c r="G31" s="178">
        <v>349.2</v>
      </c>
      <c r="H31" s="135">
        <v>86252.4</v>
      </c>
      <c r="I31" s="135">
        <v>247</v>
      </c>
      <c r="J31" s="1"/>
    </row>
    <row r="32" spans="1:10" ht="15" customHeight="1">
      <c r="A32" s="132" t="s">
        <v>229</v>
      </c>
      <c r="B32" s="136">
        <v>40</v>
      </c>
      <c r="C32" s="178">
        <v>1994</v>
      </c>
      <c r="D32" s="136">
        <v>0</v>
      </c>
      <c r="E32" s="134">
        <v>0</v>
      </c>
      <c r="F32" s="136">
        <v>40</v>
      </c>
      <c r="G32" s="178">
        <v>1994</v>
      </c>
      <c r="H32" s="135" t="s">
        <v>264</v>
      </c>
      <c r="I32" s="135">
        <v>131.5</v>
      </c>
      <c r="J32" s="1"/>
    </row>
    <row r="33" spans="1:10" ht="15" customHeight="1">
      <c r="A33" s="132" t="s">
        <v>187</v>
      </c>
      <c r="B33" s="136">
        <v>10</v>
      </c>
      <c r="C33" s="178">
        <v>498.5</v>
      </c>
      <c r="D33" s="136">
        <v>0</v>
      </c>
      <c r="E33" s="134">
        <v>0</v>
      </c>
      <c r="F33" s="136">
        <v>10</v>
      </c>
      <c r="G33" s="178">
        <v>498.5</v>
      </c>
      <c r="H33" s="135">
        <v>60817</v>
      </c>
      <c r="I33" s="135">
        <v>122</v>
      </c>
      <c r="J33" s="1"/>
    </row>
    <row r="34" spans="1:10" ht="15" customHeight="1">
      <c r="A34" s="132" t="s">
        <v>94</v>
      </c>
      <c r="B34" s="136">
        <v>30</v>
      </c>
      <c r="C34" s="178">
        <v>1495.5</v>
      </c>
      <c r="D34" s="136">
        <v>60</v>
      </c>
      <c r="E34" s="134">
        <v>2995.8</v>
      </c>
      <c r="F34" s="136">
        <v>90</v>
      </c>
      <c r="G34" s="178">
        <v>4491.3</v>
      </c>
      <c r="H34" s="135" t="s">
        <v>265</v>
      </c>
      <c r="I34" s="135">
        <v>184.69</v>
      </c>
      <c r="J34" s="1"/>
    </row>
    <row r="35" spans="1:10" ht="15" customHeight="1">
      <c r="A35" s="132" t="s">
        <v>266</v>
      </c>
      <c r="B35" s="127"/>
      <c r="C35" s="178">
        <v>0</v>
      </c>
      <c r="D35" s="136">
        <v>17</v>
      </c>
      <c r="E35" s="134">
        <v>848.4</v>
      </c>
      <c r="F35" s="136">
        <v>17</v>
      </c>
      <c r="G35" s="178">
        <v>848.4</v>
      </c>
      <c r="H35" s="135" t="s">
        <v>267</v>
      </c>
      <c r="I35" s="135">
        <v>206.28</v>
      </c>
      <c r="J35" s="1"/>
    </row>
    <row r="36" spans="1:10" ht="15" customHeight="1">
      <c r="A36" s="132" t="s">
        <v>96</v>
      </c>
      <c r="B36" s="136">
        <v>40</v>
      </c>
      <c r="C36" s="178">
        <v>1994</v>
      </c>
      <c r="D36" s="136">
        <v>0</v>
      </c>
      <c r="E36" s="134">
        <v>0</v>
      </c>
      <c r="F36" s="136">
        <v>40</v>
      </c>
      <c r="G36" s="178">
        <v>1994</v>
      </c>
      <c r="H36" s="135" t="s">
        <v>268</v>
      </c>
      <c r="I36" s="135">
        <v>232.75</v>
      </c>
      <c r="J36" s="1"/>
    </row>
    <row r="37" spans="1:10" ht="15" customHeight="1">
      <c r="A37" s="132" t="s">
        <v>98</v>
      </c>
      <c r="B37" s="136">
        <v>235</v>
      </c>
      <c r="C37" s="178">
        <v>11625.5</v>
      </c>
      <c r="D37" s="136">
        <v>10</v>
      </c>
      <c r="E37" s="134">
        <v>499.2</v>
      </c>
      <c r="F37" s="136">
        <v>245</v>
      </c>
      <c r="G37" s="178">
        <v>12214.7</v>
      </c>
      <c r="H37" s="135">
        <v>2318526</v>
      </c>
      <c r="I37" s="135">
        <v>189.8144039558892</v>
      </c>
      <c r="J37" s="1"/>
    </row>
    <row r="38" spans="1:10" ht="15" customHeight="1">
      <c r="A38" s="132" t="s">
        <v>237</v>
      </c>
      <c r="B38" s="136">
        <v>40</v>
      </c>
      <c r="C38" s="178">
        <v>1994</v>
      </c>
      <c r="D38" s="136">
        <v>20</v>
      </c>
      <c r="E38" s="134">
        <v>997.6</v>
      </c>
      <c r="F38" s="136">
        <v>60</v>
      </c>
      <c r="G38" s="178">
        <v>2991.6</v>
      </c>
      <c r="H38" s="135" t="s">
        <v>269</v>
      </c>
      <c r="I38" s="135">
        <v>204</v>
      </c>
      <c r="J38" s="1"/>
    </row>
    <row r="39" spans="1:10" ht="15" customHeight="1">
      <c r="A39" s="132" t="s">
        <v>99</v>
      </c>
      <c r="B39" s="127"/>
      <c r="C39" s="178">
        <v>0</v>
      </c>
      <c r="D39" s="136">
        <v>118</v>
      </c>
      <c r="E39" s="134">
        <v>5883</v>
      </c>
      <c r="F39" s="136">
        <v>118</v>
      </c>
      <c r="G39" s="178">
        <v>5883</v>
      </c>
      <c r="H39" s="135" t="s">
        <v>270</v>
      </c>
      <c r="I39" s="135">
        <v>226.58</v>
      </c>
      <c r="J39" s="1"/>
    </row>
    <row r="40" spans="1:10" ht="15" customHeight="1">
      <c r="A40" s="132" t="s">
        <v>271</v>
      </c>
      <c r="B40" s="136">
        <v>11</v>
      </c>
      <c r="C40" s="178">
        <v>548.5</v>
      </c>
      <c r="D40" s="136">
        <v>0</v>
      </c>
      <c r="E40" s="134">
        <v>0</v>
      </c>
      <c r="F40" s="136">
        <v>11</v>
      </c>
      <c r="G40" s="178">
        <v>548.5</v>
      </c>
      <c r="H40" s="135" t="s">
        <v>272</v>
      </c>
      <c r="I40" s="135">
        <v>266</v>
      </c>
      <c r="J40" s="1"/>
    </row>
    <row r="41" spans="1:10" ht="15" customHeight="1">
      <c r="A41" s="132" t="s">
        <v>14</v>
      </c>
      <c r="B41" s="152">
        <v>2202</v>
      </c>
      <c r="C41" s="178" t="s">
        <v>273</v>
      </c>
      <c r="D41" s="136">
        <v>603</v>
      </c>
      <c r="E41" s="134">
        <v>30090</v>
      </c>
      <c r="F41" s="152">
        <v>2805</v>
      </c>
      <c r="G41" s="178" t="s">
        <v>274</v>
      </c>
      <c r="H41" s="135" t="s">
        <v>275</v>
      </c>
      <c r="I41" s="135">
        <v>198.86</v>
      </c>
      <c r="J41" s="1"/>
    </row>
    <row r="42" spans="1:10" s="177" customFormat="1" ht="15" customHeight="1">
      <c r="A42" s="132"/>
      <c r="B42" s="152"/>
      <c r="C42" s="178"/>
      <c r="D42" s="136"/>
      <c r="E42" s="134"/>
      <c r="F42" s="152"/>
      <c r="G42" s="178"/>
      <c r="H42" s="135"/>
      <c r="I42" s="135"/>
      <c r="J42" s="1"/>
    </row>
    <row r="43" spans="1:10" ht="15" customHeight="1">
      <c r="A43" s="103" t="s">
        <v>117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118</v>
      </c>
      <c r="B44" s="124"/>
      <c r="C44" s="125"/>
      <c r="D44" s="124"/>
      <c r="E44" s="126"/>
      <c r="F44" s="124"/>
      <c r="G44" s="125" t="s">
        <v>119</v>
      </c>
      <c r="J44" s="1"/>
    </row>
    <row r="45" spans="1:10" ht="15" customHeight="1">
      <c r="A45" s="103" t="s">
        <v>120</v>
      </c>
      <c r="B45" s="124"/>
      <c r="C45" s="125"/>
      <c r="D45" s="124"/>
      <c r="E45" s="127"/>
      <c r="F45" s="127"/>
      <c r="G45" s="128" t="s">
        <v>121</v>
      </c>
      <c r="J45" s="1"/>
    </row>
    <row r="46" spans="1:10" ht="15" customHeight="1">
      <c r="A46" s="103" t="s">
        <v>122</v>
      </c>
      <c r="B46" s="124"/>
      <c r="C46" s="125"/>
      <c r="D46" s="124"/>
      <c r="E46" s="126"/>
      <c r="F46" s="124"/>
      <c r="G46" s="125"/>
      <c r="J46" s="1"/>
    </row>
    <row r="47" spans="1:10" ht="15" customHeight="1">
      <c r="A47" s="103" t="s">
        <v>123</v>
      </c>
      <c r="B47" s="124"/>
      <c r="C47" s="125"/>
      <c r="D47" s="124"/>
      <c r="E47" s="126"/>
      <c r="F47" s="124"/>
      <c r="G47" s="125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10" ht="15" customHeight="1">
      <c r="A52" s="1"/>
      <c r="C52" s="123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D53" sqref="D53"/>
    </sheetView>
  </sheetViews>
  <sheetFormatPr defaultColWidth="8.8515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197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198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199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53</v>
      </c>
      <c r="B11" s="136">
        <v>81</v>
      </c>
      <c r="C11" s="137">
        <v>4035</v>
      </c>
      <c r="D11" s="136">
        <v>0</v>
      </c>
      <c r="E11" s="134">
        <v>0</v>
      </c>
      <c r="F11" s="136">
        <v>81</v>
      </c>
      <c r="G11" s="134">
        <v>4035</v>
      </c>
      <c r="H11" s="135" t="s">
        <v>200</v>
      </c>
      <c r="I11" s="135">
        <v>214.6</v>
      </c>
      <c r="J11" s="1"/>
    </row>
    <row r="12" spans="1:10" ht="15" customHeight="1">
      <c r="A12" s="132" t="s">
        <v>168</v>
      </c>
      <c r="B12" s="136">
        <v>10</v>
      </c>
      <c r="C12" s="137">
        <v>498.5</v>
      </c>
      <c r="D12" s="136">
        <v>0</v>
      </c>
      <c r="E12" s="134">
        <v>0</v>
      </c>
      <c r="F12" s="136">
        <v>10</v>
      </c>
      <c r="G12" s="134">
        <v>498.5</v>
      </c>
      <c r="H12" s="135" t="s">
        <v>201</v>
      </c>
      <c r="I12" s="135">
        <v>248</v>
      </c>
      <c r="J12" s="1"/>
    </row>
    <row r="13" spans="1:10" ht="15" customHeight="1">
      <c r="A13" s="132" t="s">
        <v>128</v>
      </c>
      <c r="B13" s="136">
        <v>65</v>
      </c>
      <c r="C13" s="137">
        <v>3240</v>
      </c>
      <c r="D13" s="136">
        <v>65</v>
      </c>
      <c r="E13" s="134">
        <v>3243.9</v>
      </c>
      <c r="F13" s="136">
        <v>130</v>
      </c>
      <c r="G13" s="134">
        <v>6483.9</v>
      </c>
      <c r="H13" s="135" t="s">
        <v>202</v>
      </c>
      <c r="I13" s="135">
        <v>199.76</v>
      </c>
      <c r="J13" s="1"/>
    </row>
    <row r="14" spans="1:10" ht="15" customHeight="1">
      <c r="A14" s="132" t="s">
        <v>171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203</v>
      </c>
      <c r="I14" s="135">
        <v>302</v>
      </c>
      <c r="J14" s="1"/>
    </row>
    <row r="15" spans="1:10" ht="15" customHeight="1">
      <c r="A15" s="132" t="s">
        <v>173</v>
      </c>
      <c r="B15" s="136">
        <v>2</v>
      </c>
      <c r="C15" s="137">
        <v>100</v>
      </c>
      <c r="D15" s="136">
        <v>20</v>
      </c>
      <c r="E15" s="134">
        <v>998.4</v>
      </c>
      <c r="F15" s="136">
        <v>22</v>
      </c>
      <c r="G15" s="134">
        <v>1098.4</v>
      </c>
      <c r="H15" s="135" t="s">
        <v>204</v>
      </c>
      <c r="I15" s="135">
        <v>161.39</v>
      </c>
      <c r="J15" s="1"/>
    </row>
    <row r="16" spans="1:10" ht="15" customHeight="1">
      <c r="A16" s="132" t="s">
        <v>205</v>
      </c>
      <c r="B16" s="136">
        <v>70</v>
      </c>
      <c r="C16" s="137">
        <v>3491</v>
      </c>
      <c r="D16" s="136">
        <v>0</v>
      </c>
      <c r="E16" s="134">
        <v>0</v>
      </c>
      <c r="F16" s="136">
        <v>70</v>
      </c>
      <c r="G16" s="134">
        <v>3491</v>
      </c>
      <c r="H16" s="135" t="s">
        <v>206</v>
      </c>
      <c r="I16" s="135">
        <v>147</v>
      </c>
      <c r="J16" s="1"/>
    </row>
    <row r="17" spans="1:10" ht="15" customHeight="1">
      <c r="A17" s="132" t="s">
        <v>174</v>
      </c>
      <c r="B17" s="136">
        <v>90</v>
      </c>
      <c r="C17" s="137">
        <v>4485</v>
      </c>
      <c r="D17" s="136">
        <v>0</v>
      </c>
      <c r="E17" s="134">
        <v>0</v>
      </c>
      <c r="F17" s="136">
        <v>90</v>
      </c>
      <c r="G17" s="134">
        <v>4485</v>
      </c>
      <c r="H17" s="135" t="s">
        <v>207</v>
      </c>
      <c r="I17" s="135">
        <v>233.53</v>
      </c>
      <c r="J17" s="1"/>
    </row>
    <row r="18" spans="1:10" ht="15" customHeight="1">
      <c r="A18" s="132" t="s">
        <v>208</v>
      </c>
      <c r="B18" s="136">
        <v>50</v>
      </c>
      <c r="C18" s="137">
        <v>2492.5</v>
      </c>
      <c r="D18" s="136">
        <v>10</v>
      </c>
      <c r="E18" s="134">
        <v>498.4</v>
      </c>
      <c r="F18" s="136">
        <v>60</v>
      </c>
      <c r="G18" s="134">
        <v>2990.9</v>
      </c>
      <c r="H18" s="135" t="s">
        <v>209</v>
      </c>
      <c r="I18" s="135">
        <v>189.16</v>
      </c>
      <c r="J18" s="1"/>
    </row>
    <row r="19" spans="1:10" ht="15" customHeight="1">
      <c r="A19" s="132" t="s">
        <v>176</v>
      </c>
      <c r="B19" s="127"/>
      <c r="C19" s="137">
        <v>0</v>
      </c>
      <c r="D19" s="136">
        <v>60</v>
      </c>
      <c r="E19" s="134">
        <v>2993.6</v>
      </c>
      <c r="F19" s="136">
        <v>60</v>
      </c>
      <c r="G19" s="134">
        <v>2993.6</v>
      </c>
      <c r="H19" s="135" t="s">
        <v>210</v>
      </c>
      <c r="I19" s="135">
        <v>202.36</v>
      </c>
      <c r="J19" s="1"/>
    </row>
    <row r="20" spans="1:10" ht="15" customHeight="1">
      <c r="A20" s="132" t="s">
        <v>61</v>
      </c>
      <c r="B20" s="136">
        <v>10</v>
      </c>
      <c r="C20" s="137">
        <v>497</v>
      </c>
      <c r="D20" s="136">
        <v>0</v>
      </c>
      <c r="E20" s="134">
        <v>0</v>
      </c>
      <c r="F20" s="136">
        <v>10</v>
      </c>
      <c r="G20" s="134">
        <v>497</v>
      </c>
      <c r="H20" s="135" t="s">
        <v>211</v>
      </c>
      <c r="I20" s="135">
        <v>317</v>
      </c>
      <c r="J20" s="1"/>
    </row>
    <row r="21" spans="1:10" ht="15" customHeight="1">
      <c r="A21" s="132" t="s">
        <v>63</v>
      </c>
      <c r="B21" s="136">
        <v>29</v>
      </c>
      <c r="C21" s="137">
        <v>1441</v>
      </c>
      <c r="D21" s="136">
        <v>0</v>
      </c>
      <c r="E21" s="134">
        <v>0</v>
      </c>
      <c r="F21" s="136">
        <v>29</v>
      </c>
      <c r="G21" s="134">
        <v>1441</v>
      </c>
      <c r="H21" s="135" t="s">
        <v>212</v>
      </c>
      <c r="I21" s="135">
        <v>326.03</v>
      </c>
      <c r="J21" s="1"/>
    </row>
    <row r="22" spans="1:10" ht="15" customHeight="1">
      <c r="A22" s="132" t="s">
        <v>136</v>
      </c>
      <c r="B22" s="136">
        <v>101</v>
      </c>
      <c r="C22" s="137">
        <v>5038</v>
      </c>
      <c r="D22" s="136">
        <v>0</v>
      </c>
      <c r="E22" s="134">
        <v>0</v>
      </c>
      <c r="F22" s="136">
        <v>101</v>
      </c>
      <c r="G22" s="134">
        <v>5038</v>
      </c>
      <c r="H22" s="135" t="s">
        <v>213</v>
      </c>
      <c r="I22" s="135">
        <v>168.73</v>
      </c>
      <c r="J22" s="1"/>
    </row>
    <row r="23" spans="1:10" ht="15" customHeight="1">
      <c r="A23" s="132" t="s">
        <v>67</v>
      </c>
      <c r="B23" s="136">
        <v>130</v>
      </c>
      <c r="C23" s="137">
        <v>6480.5</v>
      </c>
      <c r="D23" s="136">
        <v>50</v>
      </c>
      <c r="E23" s="134">
        <v>2495.8</v>
      </c>
      <c r="F23" s="136">
        <v>180</v>
      </c>
      <c r="G23" s="134">
        <v>8976.3</v>
      </c>
      <c r="H23" s="135" t="s">
        <v>214</v>
      </c>
      <c r="I23" s="135">
        <v>212.56</v>
      </c>
      <c r="J23" s="1"/>
    </row>
    <row r="24" spans="1:10" ht="15" customHeight="1">
      <c r="A24" s="132" t="s">
        <v>69</v>
      </c>
      <c r="B24" s="136">
        <v>71</v>
      </c>
      <c r="C24" s="137">
        <v>3536.5</v>
      </c>
      <c r="D24" s="136">
        <v>0</v>
      </c>
      <c r="E24" s="134">
        <v>0</v>
      </c>
      <c r="F24" s="136">
        <v>71</v>
      </c>
      <c r="G24" s="134">
        <v>3536.5</v>
      </c>
      <c r="H24" s="135" t="s">
        <v>215</v>
      </c>
      <c r="I24" s="135">
        <v>174.67</v>
      </c>
      <c r="J24" s="1"/>
    </row>
    <row r="25" spans="1:10" ht="15" customHeight="1">
      <c r="A25" s="132" t="s">
        <v>71</v>
      </c>
      <c r="B25" s="136">
        <v>805</v>
      </c>
      <c r="C25" s="137">
        <v>40128.5</v>
      </c>
      <c r="D25" s="136">
        <v>95</v>
      </c>
      <c r="E25" s="134">
        <v>4739.9</v>
      </c>
      <c r="F25" s="136">
        <v>900</v>
      </c>
      <c r="G25" s="134">
        <v>44868.4</v>
      </c>
      <c r="H25" s="135" t="s">
        <v>216</v>
      </c>
      <c r="I25" s="135">
        <v>209.56</v>
      </c>
      <c r="J25" s="1"/>
    </row>
    <row r="26" spans="1:10" ht="15" customHeight="1">
      <c r="A26" s="132" t="s">
        <v>141</v>
      </c>
      <c r="B26" s="136">
        <v>40</v>
      </c>
      <c r="C26" s="137">
        <v>1991</v>
      </c>
      <c r="D26" s="136">
        <v>25</v>
      </c>
      <c r="E26" s="134">
        <v>1246.8</v>
      </c>
      <c r="F26" s="136">
        <v>65</v>
      </c>
      <c r="G26" s="134">
        <v>3237.8</v>
      </c>
      <c r="H26" s="135" t="s">
        <v>217</v>
      </c>
      <c r="I26" s="135">
        <v>194.22</v>
      </c>
      <c r="J26" s="1"/>
    </row>
    <row r="27" spans="1:10" ht="15" customHeight="1">
      <c r="A27" s="132" t="s">
        <v>73</v>
      </c>
      <c r="B27" s="136">
        <v>81</v>
      </c>
      <c r="C27" s="137">
        <v>4038</v>
      </c>
      <c r="D27" s="136">
        <v>0</v>
      </c>
      <c r="E27" s="134">
        <v>0</v>
      </c>
      <c r="F27" s="136">
        <v>81</v>
      </c>
      <c r="G27" s="134">
        <v>4038</v>
      </c>
      <c r="H27" s="135" t="s">
        <v>218</v>
      </c>
      <c r="I27" s="135">
        <v>169.11</v>
      </c>
      <c r="J27" s="1"/>
    </row>
    <row r="28" spans="1:10" ht="15" customHeight="1">
      <c r="A28" s="132" t="s">
        <v>75</v>
      </c>
      <c r="B28" s="127"/>
      <c r="C28" s="137">
        <v>0</v>
      </c>
      <c r="D28" s="136">
        <v>20</v>
      </c>
      <c r="E28" s="134">
        <v>999</v>
      </c>
      <c r="F28" s="136">
        <v>20</v>
      </c>
      <c r="G28" s="134">
        <v>999</v>
      </c>
      <c r="H28" s="135" t="s">
        <v>219</v>
      </c>
      <c r="I28" s="135">
        <v>157.5</v>
      </c>
      <c r="J28" s="1"/>
    </row>
    <row r="29" spans="1:10" ht="15" customHeight="1">
      <c r="A29" s="132" t="s">
        <v>77</v>
      </c>
      <c r="B29" s="136">
        <v>120</v>
      </c>
      <c r="C29" s="137">
        <v>5979</v>
      </c>
      <c r="D29" s="136">
        <v>50</v>
      </c>
      <c r="E29" s="134">
        <v>2492.2</v>
      </c>
      <c r="F29" s="136">
        <v>170</v>
      </c>
      <c r="G29" s="134">
        <v>8471.2</v>
      </c>
      <c r="H29" s="135" t="s">
        <v>220</v>
      </c>
      <c r="I29" s="135">
        <v>160.42</v>
      </c>
      <c r="J29" s="1"/>
    </row>
    <row r="30" spans="1:10" ht="15" customHeight="1">
      <c r="A30" s="132" t="s">
        <v>221</v>
      </c>
      <c r="B30" s="136">
        <v>150</v>
      </c>
      <c r="C30" s="137">
        <v>7477.5</v>
      </c>
      <c r="D30" s="136">
        <v>40</v>
      </c>
      <c r="E30" s="134">
        <v>1996.8</v>
      </c>
      <c r="F30" s="136">
        <v>190</v>
      </c>
      <c r="G30" s="134">
        <v>9474.3</v>
      </c>
      <c r="H30" s="135" t="s">
        <v>222</v>
      </c>
      <c r="I30" s="135">
        <v>174.68</v>
      </c>
      <c r="J30" s="1"/>
    </row>
    <row r="31" spans="1:10" ht="15" customHeight="1">
      <c r="A31" s="132" t="s">
        <v>83</v>
      </c>
      <c r="B31" s="136">
        <v>140</v>
      </c>
      <c r="C31" s="137">
        <v>6979</v>
      </c>
      <c r="D31" s="136">
        <v>5</v>
      </c>
      <c r="E31" s="134">
        <v>249.2</v>
      </c>
      <c r="F31" s="136">
        <v>145</v>
      </c>
      <c r="G31" s="134">
        <v>7228.2</v>
      </c>
      <c r="H31" s="135" t="s">
        <v>223</v>
      </c>
      <c r="I31" s="135">
        <v>199.03</v>
      </c>
      <c r="J31" s="1"/>
    </row>
    <row r="32" spans="1:10" ht="15" customHeight="1">
      <c r="A32" s="132" t="s">
        <v>85</v>
      </c>
      <c r="B32" s="136">
        <v>51</v>
      </c>
      <c r="C32" s="137">
        <v>2542.5</v>
      </c>
      <c r="D32" s="136">
        <v>0</v>
      </c>
      <c r="E32" s="134">
        <v>0</v>
      </c>
      <c r="F32" s="136">
        <v>51</v>
      </c>
      <c r="G32" s="134">
        <v>2542.5</v>
      </c>
      <c r="H32" s="135" t="s">
        <v>224</v>
      </c>
      <c r="I32" s="135">
        <v>183.53</v>
      </c>
      <c r="J32" s="1"/>
    </row>
    <row r="33" spans="1:10" ht="15" customHeight="1">
      <c r="A33" s="132" t="s">
        <v>150</v>
      </c>
      <c r="B33" s="136">
        <v>95</v>
      </c>
      <c r="C33" s="137">
        <v>4732</v>
      </c>
      <c r="D33" s="136">
        <v>20</v>
      </c>
      <c r="E33" s="134">
        <v>997.6</v>
      </c>
      <c r="F33" s="136">
        <v>115</v>
      </c>
      <c r="G33" s="134">
        <v>5729.6</v>
      </c>
      <c r="H33" s="135" t="s">
        <v>225</v>
      </c>
      <c r="I33" s="135">
        <v>157.63</v>
      </c>
      <c r="J33" s="1"/>
    </row>
    <row r="34" spans="1:10" ht="15" customHeight="1">
      <c r="A34" s="132" t="s">
        <v>226</v>
      </c>
      <c r="B34" s="127"/>
      <c r="C34" s="137">
        <v>0</v>
      </c>
      <c r="D34" s="136">
        <v>25</v>
      </c>
      <c r="E34" s="134">
        <v>1247.9</v>
      </c>
      <c r="F34" s="136">
        <v>25</v>
      </c>
      <c r="G34" s="134">
        <v>1247.9</v>
      </c>
      <c r="H34" s="135" t="s">
        <v>227</v>
      </c>
      <c r="I34" s="135">
        <v>169.59</v>
      </c>
      <c r="J34" s="1"/>
    </row>
    <row r="35" spans="1:10" ht="15" customHeight="1">
      <c r="A35" s="132" t="s">
        <v>153</v>
      </c>
      <c r="B35" s="136">
        <v>20</v>
      </c>
      <c r="C35" s="137">
        <v>995.5</v>
      </c>
      <c r="D35" s="136">
        <v>0</v>
      </c>
      <c r="E35" s="134">
        <v>0</v>
      </c>
      <c r="F35" s="136">
        <v>20</v>
      </c>
      <c r="G35" s="134">
        <v>995.5</v>
      </c>
      <c r="H35" s="135" t="s">
        <v>228</v>
      </c>
      <c r="I35" s="135">
        <v>137.51</v>
      </c>
      <c r="J35" s="1"/>
    </row>
    <row r="36" spans="1:10" ht="15" customHeight="1">
      <c r="A36" s="132" t="s">
        <v>92</v>
      </c>
      <c r="B36" s="136">
        <v>10</v>
      </c>
      <c r="C36" s="137">
        <v>498.5</v>
      </c>
      <c r="D36" s="136">
        <v>0</v>
      </c>
      <c r="E36" s="134">
        <v>0</v>
      </c>
      <c r="F36" s="136">
        <v>10</v>
      </c>
      <c r="G36" s="134">
        <v>498.5</v>
      </c>
      <c r="H36" s="135">
        <v>64805</v>
      </c>
      <c r="I36" s="135">
        <v>130</v>
      </c>
      <c r="J36" s="1"/>
    </row>
    <row r="37" spans="1:10" ht="15" customHeight="1">
      <c r="A37" s="132" t="s">
        <v>229</v>
      </c>
      <c r="B37" s="136">
        <v>150</v>
      </c>
      <c r="C37" s="137">
        <v>7485</v>
      </c>
      <c r="D37" s="136">
        <v>0</v>
      </c>
      <c r="E37" s="134">
        <v>0</v>
      </c>
      <c r="F37" s="136">
        <v>150</v>
      </c>
      <c r="G37" s="134">
        <v>7485</v>
      </c>
      <c r="H37" s="135" t="s">
        <v>230</v>
      </c>
      <c r="I37" s="135">
        <v>135.91</v>
      </c>
      <c r="J37" s="1"/>
    </row>
    <row r="38" spans="1:10" ht="15" customHeight="1">
      <c r="A38" s="132" t="s">
        <v>187</v>
      </c>
      <c r="B38" s="136">
        <v>60</v>
      </c>
      <c r="C38" s="137">
        <v>2988</v>
      </c>
      <c r="D38" s="136">
        <v>0</v>
      </c>
      <c r="E38" s="134">
        <v>0</v>
      </c>
      <c r="F38" s="136">
        <v>60</v>
      </c>
      <c r="G38" s="134">
        <v>2988</v>
      </c>
      <c r="H38" s="135" t="s">
        <v>231</v>
      </c>
      <c r="I38" s="135">
        <v>146.52</v>
      </c>
      <c r="J38" s="1"/>
    </row>
    <row r="39" spans="1:10" ht="15" customHeight="1">
      <c r="A39" s="132" t="s">
        <v>157</v>
      </c>
      <c r="B39" s="136">
        <v>20</v>
      </c>
      <c r="C39" s="137">
        <v>995.5</v>
      </c>
      <c r="D39" s="136">
        <v>0</v>
      </c>
      <c r="E39" s="134">
        <v>0</v>
      </c>
      <c r="F39" s="136">
        <v>20</v>
      </c>
      <c r="G39" s="134">
        <v>995.5</v>
      </c>
      <c r="H39" s="135" t="s">
        <v>232</v>
      </c>
      <c r="I39" s="135">
        <v>259.89</v>
      </c>
      <c r="J39" s="1"/>
    </row>
    <row r="40" spans="1:10" ht="15" customHeight="1">
      <c r="A40" s="132" t="s">
        <v>233</v>
      </c>
      <c r="B40" s="136">
        <v>20</v>
      </c>
      <c r="C40" s="137">
        <v>997</v>
      </c>
      <c r="D40" s="136">
        <v>0</v>
      </c>
      <c r="E40" s="134">
        <v>0</v>
      </c>
      <c r="F40" s="136">
        <v>20</v>
      </c>
      <c r="G40" s="134">
        <v>997</v>
      </c>
      <c r="H40" s="135" t="s">
        <v>234</v>
      </c>
      <c r="I40" s="135">
        <v>230</v>
      </c>
      <c r="J40" s="1"/>
    </row>
    <row r="41" spans="1:10" ht="15" customHeight="1">
      <c r="A41" s="132" t="s">
        <v>94</v>
      </c>
      <c r="B41" s="136">
        <v>90</v>
      </c>
      <c r="C41" s="137">
        <v>4483.5</v>
      </c>
      <c r="D41" s="136">
        <v>80</v>
      </c>
      <c r="E41" s="134">
        <v>3992</v>
      </c>
      <c r="F41" s="136">
        <v>170</v>
      </c>
      <c r="G41" s="134">
        <v>8475.5</v>
      </c>
      <c r="H41" s="135" t="s">
        <v>235</v>
      </c>
      <c r="I41" s="135">
        <v>168.19</v>
      </c>
      <c r="J41" s="1"/>
    </row>
    <row r="42" spans="1:10" ht="15" customHeight="1">
      <c r="A42" s="132" t="s">
        <v>96</v>
      </c>
      <c r="B42" s="136">
        <v>11</v>
      </c>
      <c r="C42" s="137">
        <v>547</v>
      </c>
      <c r="D42" s="136">
        <v>0</v>
      </c>
      <c r="E42" s="134">
        <v>0</v>
      </c>
      <c r="F42" s="136">
        <v>11</v>
      </c>
      <c r="G42" s="134">
        <v>547</v>
      </c>
      <c r="H42" s="135" t="s">
        <v>236</v>
      </c>
      <c r="I42" s="135">
        <v>280</v>
      </c>
      <c r="J42" s="1"/>
    </row>
    <row r="43" spans="1:10" ht="15" customHeight="1">
      <c r="A43" s="132" t="s">
        <v>98</v>
      </c>
      <c r="B43" s="136">
        <v>10</v>
      </c>
      <c r="C43" s="137">
        <v>498.5</v>
      </c>
      <c r="D43" s="136">
        <v>0</v>
      </c>
      <c r="E43" s="134">
        <v>0</v>
      </c>
      <c r="F43" s="136">
        <v>10</v>
      </c>
      <c r="G43" s="134">
        <v>498.5</v>
      </c>
      <c r="H43" s="135">
        <v>64805</v>
      </c>
      <c r="I43" s="135">
        <v>130</v>
      </c>
      <c r="J43" s="1"/>
    </row>
    <row r="44" spans="1:10" ht="15" customHeight="1">
      <c r="A44" s="132" t="s">
        <v>237</v>
      </c>
      <c r="B44" s="136">
        <v>110</v>
      </c>
      <c r="C44" s="137">
        <v>5482</v>
      </c>
      <c r="D44" s="136">
        <v>0</v>
      </c>
      <c r="E44" s="134">
        <v>0</v>
      </c>
      <c r="F44" s="136">
        <v>110</v>
      </c>
      <c r="G44" s="134">
        <v>5482</v>
      </c>
      <c r="H44" s="135" t="s">
        <v>238</v>
      </c>
      <c r="I44" s="135">
        <v>177.64</v>
      </c>
      <c r="J44" s="1"/>
    </row>
    <row r="45" spans="1:10" ht="15" customHeight="1">
      <c r="A45" s="132" t="s">
        <v>99</v>
      </c>
      <c r="B45" s="136">
        <v>70</v>
      </c>
      <c r="C45" s="137">
        <v>3494</v>
      </c>
      <c r="D45" s="136">
        <v>10</v>
      </c>
      <c r="E45" s="134">
        <v>499.2</v>
      </c>
      <c r="F45" s="136">
        <v>80</v>
      </c>
      <c r="G45" s="134">
        <v>3993.2</v>
      </c>
      <c r="H45" s="135" t="s">
        <v>239</v>
      </c>
      <c r="I45" s="135">
        <v>157.5</v>
      </c>
      <c r="J45" s="1"/>
    </row>
    <row r="46" spans="1:10" ht="15" customHeight="1">
      <c r="A46" s="132" t="s">
        <v>14</v>
      </c>
      <c r="B46" s="152">
        <v>2772</v>
      </c>
      <c r="C46" s="137" t="s">
        <v>240</v>
      </c>
      <c r="D46" s="136">
        <v>575</v>
      </c>
      <c r="E46" s="134">
        <v>28690.7</v>
      </c>
      <c r="F46" s="152">
        <v>3347</v>
      </c>
      <c r="G46" s="134" t="s">
        <v>241</v>
      </c>
      <c r="H46" s="135" t="s">
        <v>242</v>
      </c>
      <c r="I46" s="135">
        <v>189.65</v>
      </c>
      <c r="J46" s="1"/>
    </row>
    <row r="47" spans="1:10" ht="15" customHeight="1">
      <c r="A47" s="1"/>
      <c r="C47" s="123"/>
      <c r="J47" s="1"/>
    </row>
    <row r="48" spans="1:10" ht="15" customHeight="1">
      <c r="A48" s="103" t="s">
        <v>117</v>
      </c>
      <c r="B48" s="124"/>
      <c r="C48" s="125"/>
      <c r="D48" s="124"/>
      <c r="E48" s="126"/>
      <c r="F48" s="124"/>
      <c r="G48" s="125"/>
      <c r="J48" s="1"/>
    </row>
    <row r="49" spans="1:10" ht="15" customHeight="1">
      <c r="A49" s="103" t="s">
        <v>118</v>
      </c>
      <c r="B49" s="124"/>
      <c r="C49" s="125"/>
      <c r="D49" s="124"/>
      <c r="E49" s="126"/>
      <c r="F49" s="124"/>
      <c r="G49" s="125" t="s">
        <v>119</v>
      </c>
      <c r="J49" s="1"/>
    </row>
    <row r="50" spans="1:10" ht="15" customHeight="1">
      <c r="A50" s="103" t="s">
        <v>120</v>
      </c>
      <c r="B50" s="124"/>
      <c r="C50" s="125"/>
      <c r="D50" s="124"/>
      <c r="E50" s="127"/>
      <c r="F50" s="127"/>
      <c r="G50" s="128" t="s">
        <v>121</v>
      </c>
      <c r="J50" s="1"/>
    </row>
    <row r="51" spans="1:10" ht="15" customHeight="1">
      <c r="A51" s="103" t="s">
        <v>122</v>
      </c>
      <c r="B51" s="124"/>
      <c r="C51" s="125"/>
      <c r="D51" s="124"/>
      <c r="E51" s="126"/>
      <c r="F51" s="124"/>
      <c r="G51" s="125"/>
      <c r="J51" s="1"/>
    </row>
    <row r="52" spans="1:10" ht="15" customHeight="1">
      <c r="A52" s="103" t="s">
        <v>123</v>
      </c>
      <c r="B52" s="124"/>
      <c r="C52" s="125"/>
      <c r="D52" s="124"/>
      <c r="E52" s="126"/>
      <c r="F52" s="124"/>
      <c r="G52" s="125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10" ht="15" customHeight="1">
      <c r="A55" s="1"/>
      <c r="C55" s="123"/>
      <c r="J55" s="1"/>
    </row>
    <row r="56" spans="1:10" ht="15" customHeight="1">
      <c r="A56" s="1"/>
      <c r="C56" s="123"/>
      <c r="J56" s="1"/>
    </row>
    <row r="57" spans="1:10" ht="15" customHeight="1">
      <c r="A57" s="1"/>
      <c r="C57" s="123"/>
      <c r="J57" s="1"/>
    </row>
    <row r="58" spans="1:10" ht="15" customHeight="1">
      <c r="A58" s="1"/>
      <c r="C58" s="123"/>
      <c r="J58" s="1"/>
    </row>
    <row r="59" spans="1:10" ht="15" customHeight="1">
      <c r="A59" s="1"/>
      <c r="C59" s="123"/>
      <c r="J59" s="1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3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3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3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3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3"/>
      <c r="D101" s="42"/>
      <c r="E101" s="44"/>
      <c r="F101" s="42"/>
      <c r="G101" s="44"/>
      <c r="H101" s="47"/>
      <c r="I101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165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166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167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168</v>
      </c>
      <c r="B11" s="136">
        <v>11</v>
      </c>
      <c r="C11" s="137">
        <v>548.5</v>
      </c>
      <c r="D11" s="136">
        <v>0</v>
      </c>
      <c r="E11" s="134">
        <v>0</v>
      </c>
      <c r="F11" s="136">
        <v>11</v>
      </c>
      <c r="G11" s="134">
        <v>548.5</v>
      </c>
      <c r="H11" s="135" t="s">
        <v>169</v>
      </c>
      <c r="I11" s="135">
        <v>293</v>
      </c>
      <c r="J11" s="1"/>
    </row>
    <row r="12" spans="1:10" ht="15" customHeight="1">
      <c r="A12" s="132" t="s">
        <v>128</v>
      </c>
      <c r="B12" s="136">
        <v>51</v>
      </c>
      <c r="C12" s="137">
        <v>2542.5</v>
      </c>
      <c r="D12" s="136">
        <v>19</v>
      </c>
      <c r="E12" s="134">
        <v>948.5</v>
      </c>
      <c r="F12" s="136">
        <v>70</v>
      </c>
      <c r="G12" s="134">
        <v>3491</v>
      </c>
      <c r="H12" s="135" t="s">
        <v>170</v>
      </c>
      <c r="I12" s="135">
        <v>220.72</v>
      </c>
      <c r="J12" s="1"/>
    </row>
    <row r="13" spans="1:10" ht="15" customHeight="1">
      <c r="A13" s="132" t="s">
        <v>171</v>
      </c>
      <c r="B13" s="136">
        <v>10</v>
      </c>
      <c r="C13" s="137">
        <v>498.5</v>
      </c>
      <c r="D13" s="136">
        <v>0</v>
      </c>
      <c r="E13" s="134">
        <v>0</v>
      </c>
      <c r="F13" s="136">
        <v>10</v>
      </c>
      <c r="G13" s="134">
        <v>498.5</v>
      </c>
      <c r="H13" s="135" t="s">
        <v>172</v>
      </c>
      <c r="I13" s="135">
        <v>310</v>
      </c>
      <c r="J13" s="1"/>
    </row>
    <row r="14" spans="1:10" ht="15" customHeight="1">
      <c r="A14" s="132" t="s">
        <v>173</v>
      </c>
      <c r="B14" s="136">
        <v>5</v>
      </c>
      <c r="C14" s="137">
        <v>248.5</v>
      </c>
      <c r="D14" s="136">
        <v>0</v>
      </c>
      <c r="E14" s="134">
        <v>0</v>
      </c>
      <c r="F14" s="136">
        <v>5</v>
      </c>
      <c r="G14" s="134">
        <v>248.5</v>
      </c>
      <c r="H14" s="135">
        <v>78277.5</v>
      </c>
      <c r="I14" s="135">
        <v>315</v>
      </c>
      <c r="J14" s="1"/>
    </row>
    <row r="15" spans="1:10" ht="15" customHeight="1">
      <c r="A15" s="132" t="s">
        <v>174</v>
      </c>
      <c r="B15" s="136">
        <v>10</v>
      </c>
      <c r="C15" s="137">
        <v>498.5</v>
      </c>
      <c r="D15" s="136">
        <v>10</v>
      </c>
      <c r="E15" s="134">
        <v>499.2</v>
      </c>
      <c r="F15" s="136">
        <v>20</v>
      </c>
      <c r="G15" s="134">
        <v>997.7</v>
      </c>
      <c r="H15" s="135" t="s">
        <v>175</v>
      </c>
      <c r="I15" s="135">
        <v>293.46</v>
      </c>
      <c r="J15" s="1"/>
    </row>
    <row r="16" spans="1:10" ht="15" customHeight="1">
      <c r="A16" s="132" t="s">
        <v>176</v>
      </c>
      <c r="B16" s="127"/>
      <c r="C16" s="137">
        <v>0</v>
      </c>
      <c r="D16" s="136">
        <v>30</v>
      </c>
      <c r="E16" s="134">
        <v>1497.6</v>
      </c>
      <c r="F16" s="136">
        <v>30</v>
      </c>
      <c r="G16" s="134">
        <v>1497.6</v>
      </c>
      <c r="H16" s="135" t="s">
        <v>177</v>
      </c>
      <c r="I16" s="135">
        <v>232.33</v>
      </c>
      <c r="J16" s="1"/>
    </row>
    <row r="17" spans="1:10" ht="15" customHeight="1">
      <c r="A17" s="132" t="s">
        <v>63</v>
      </c>
      <c r="B17" s="136">
        <v>15</v>
      </c>
      <c r="C17" s="137">
        <v>748.5</v>
      </c>
      <c r="D17" s="136">
        <v>0</v>
      </c>
      <c r="E17" s="134">
        <v>0</v>
      </c>
      <c r="F17" s="136">
        <v>15</v>
      </c>
      <c r="G17" s="134">
        <v>748.5</v>
      </c>
      <c r="H17" s="135">
        <v>233285</v>
      </c>
      <c r="I17" s="135">
        <v>311.67000668002675</v>
      </c>
      <c r="J17" s="1"/>
    </row>
    <row r="18" spans="1:10" ht="15" customHeight="1">
      <c r="A18" s="132" t="s">
        <v>136</v>
      </c>
      <c r="B18" s="136">
        <v>30</v>
      </c>
      <c r="C18" s="137">
        <v>1495.5</v>
      </c>
      <c r="D18" s="136">
        <v>0</v>
      </c>
      <c r="E18" s="134">
        <v>0</v>
      </c>
      <c r="F18" s="136">
        <v>30</v>
      </c>
      <c r="G18" s="134">
        <v>1495.5</v>
      </c>
      <c r="H18" s="135" t="s">
        <v>178</v>
      </c>
      <c r="I18" s="135">
        <v>248.33</v>
      </c>
      <c r="J18" s="1"/>
    </row>
    <row r="19" spans="1:10" ht="15" customHeight="1">
      <c r="A19" s="132" t="s">
        <v>67</v>
      </c>
      <c r="B19" s="136">
        <v>40</v>
      </c>
      <c r="C19" s="137">
        <v>1994</v>
      </c>
      <c r="D19" s="136">
        <v>10</v>
      </c>
      <c r="E19" s="134">
        <v>499.2</v>
      </c>
      <c r="F19" s="136">
        <v>50</v>
      </c>
      <c r="G19" s="134">
        <v>2493.2</v>
      </c>
      <c r="H19" s="135" t="s">
        <v>179</v>
      </c>
      <c r="I19" s="135">
        <v>217.4</v>
      </c>
      <c r="J19" s="1"/>
    </row>
    <row r="20" spans="1:10" ht="15" customHeight="1">
      <c r="A20" s="132" t="s">
        <v>71</v>
      </c>
      <c r="B20" s="136">
        <v>45</v>
      </c>
      <c r="C20" s="137">
        <v>2244</v>
      </c>
      <c r="D20" s="136">
        <v>22</v>
      </c>
      <c r="E20" s="134">
        <v>1096.8</v>
      </c>
      <c r="F20" s="136">
        <v>67</v>
      </c>
      <c r="G20" s="134">
        <v>3340.8</v>
      </c>
      <c r="H20" s="135" t="s">
        <v>180</v>
      </c>
      <c r="I20" s="135">
        <v>232.38</v>
      </c>
      <c r="J20" s="1"/>
    </row>
    <row r="21" spans="1:10" ht="15" customHeight="1">
      <c r="A21" s="132" t="s">
        <v>141</v>
      </c>
      <c r="B21" s="136">
        <v>10</v>
      </c>
      <c r="C21" s="137">
        <v>498.5</v>
      </c>
      <c r="D21" s="136">
        <v>0</v>
      </c>
      <c r="E21" s="134">
        <v>0</v>
      </c>
      <c r="F21" s="136">
        <v>10</v>
      </c>
      <c r="G21" s="134">
        <v>498.5</v>
      </c>
      <c r="H21" s="135" t="s">
        <v>181</v>
      </c>
      <c r="I21" s="135">
        <v>303</v>
      </c>
      <c r="J21" s="1"/>
    </row>
    <row r="22" spans="1:10" ht="15" customHeight="1">
      <c r="A22" s="132" t="s">
        <v>77</v>
      </c>
      <c r="B22" s="127"/>
      <c r="C22" s="137">
        <v>0</v>
      </c>
      <c r="D22" s="136">
        <v>34</v>
      </c>
      <c r="E22" s="134">
        <v>1695.4</v>
      </c>
      <c r="F22" s="136">
        <v>34</v>
      </c>
      <c r="G22" s="134">
        <v>1695.4</v>
      </c>
      <c r="H22" s="135" t="s">
        <v>182</v>
      </c>
      <c r="I22" s="135">
        <v>261.08</v>
      </c>
      <c r="J22" s="1"/>
    </row>
    <row r="23" spans="1:10" ht="15" customHeight="1">
      <c r="A23" s="132" t="s">
        <v>81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183</v>
      </c>
      <c r="I23" s="135">
        <v>261.5</v>
      </c>
      <c r="J23" s="1"/>
    </row>
    <row r="24" spans="1:10" ht="15" customHeight="1">
      <c r="A24" s="132" t="s">
        <v>83</v>
      </c>
      <c r="B24" s="136">
        <v>60</v>
      </c>
      <c r="C24" s="137">
        <v>2992.5</v>
      </c>
      <c r="D24" s="136">
        <v>17</v>
      </c>
      <c r="E24" s="134">
        <v>848.4</v>
      </c>
      <c r="F24" s="136">
        <v>77</v>
      </c>
      <c r="G24" s="134">
        <v>3840.9</v>
      </c>
      <c r="H24" s="135" t="s">
        <v>184</v>
      </c>
      <c r="I24" s="135">
        <v>203.83</v>
      </c>
      <c r="J24" s="1"/>
    </row>
    <row r="25" spans="1:10" ht="15" customHeight="1">
      <c r="A25" s="132" t="s">
        <v>150</v>
      </c>
      <c r="B25" s="127"/>
      <c r="C25" s="137">
        <v>0</v>
      </c>
      <c r="D25" s="136">
        <v>5</v>
      </c>
      <c r="E25" s="134">
        <v>249.5</v>
      </c>
      <c r="F25" s="136">
        <v>5</v>
      </c>
      <c r="G25" s="134">
        <v>249.5</v>
      </c>
      <c r="H25" s="135">
        <v>36177.5</v>
      </c>
      <c r="I25" s="135">
        <v>145</v>
      </c>
      <c r="J25" s="1"/>
    </row>
    <row r="26" spans="1:10" ht="15" customHeight="1">
      <c r="A26" s="132" t="s">
        <v>185</v>
      </c>
      <c r="B26" s="136">
        <v>20</v>
      </c>
      <c r="C26" s="137">
        <v>997</v>
      </c>
      <c r="D26" s="136">
        <v>0</v>
      </c>
      <c r="E26" s="134">
        <v>0</v>
      </c>
      <c r="F26" s="136">
        <v>20</v>
      </c>
      <c r="G26" s="134">
        <v>997</v>
      </c>
      <c r="H26" s="135" t="s">
        <v>186</v>
      </c>
      <c r="I26" s="135">
        <v>328</v>
      </c>
      <c r="J26" s="1"/>
    </row>
    <row r="27" spans="1:10" ht="15" customHeight="1">
      <c r="A27" s="132" t="s">
        <v>187</v>
      </c>
      <c r="B27" s="136">
        <v>20</v>
      </c>
      <c r="C27" s="137">
        <v>997</v>
      </c>
      <c r="D27" s="136">
        <v>0</v>
      </c>
      <c r="E27" s="134">
        <v>0</v>
      </c>
      <c r="F27" s="136">
        <v>20</v>
      </c>
      <c r="G27" s="134">
        <v>997</v>
      </c>
      <c r="H27" s="135" t="s">
        <v>188</v>
      </c>
      <c r="I27" s="135">
        <v>133.5</v>
      </c>
      <c r="J27" s="1"/>
    </row>
    <row r="28" spans="1:10" ht="15" customHeight="1">
      <c r="A28" s="132" t="s">
        <v>94</v>
      </c>
      <c r="B28" s="136">
        <v>30</v>
      </c>
      <c r="C28" s="137">
        <v>1495.5</v>
      </c>
      <c r="D28" s="136">
        <v>55</v>
      </c>
      <c r="E28" s="134">
        <v>2745.5</v>
      </c>
      <c r="F28" s="136">
        <v>85</v>
      </c>
      <c r="G28" s="134">
        <v>4241</v>
      </c>
      <c r="H28" s="135" t="s">
        <v>189</v>
      </c>
      <c r="I28" s="135">
        <v>226.3</v>
      </c>
      <c r="J28" s="1"/>
    </row>
    <row r="29" spans="1:10" ht="15" customHeight="1">
      <c r="A29" s="132" t="s">
        <v>190</v>
      </c>
      <c r="B29" s="136">
        <v>10</v>
      </c>
      <c r="C29" s="137">
        <v>498.5</v>
      </c>
      <c r="D29" s="136">
        <v>0</v>
      </c>
      <c r="E29" s="134">
        <v>0</v>
      </c>
      <c r="F29" s="136">
        <v>10</v>
      </c>
      <c r="G29" s="134">
        <v>498.5</v>
      </c>
      <c r="H29" s="135">
        <v>68294.5</v>
      </c>
      <c r="I29" s="135">
        <v>137</v>
      </c>
      <c r="J29" s="1"/>
    </row>
    <row r="30" spans="1:10" ht="15" customHeight="1">
      <c r="A30" s="132" t="s">
        <v>96</v>
      </c>
      <c r="B30" s="136">
        <v>11</v>
      </c>
      <c r="C30" s="137">
        <v>548.5</v>
      </c>
      <c r="D30" s="136">
        <v>0</v>
      </c>
      <c r="E30" s="134">
        <v>0</v>
      </c>
      <c r="F30" s="136">
        <v>11</v>
      </c>
      <c r="G30" s="134">
        <v>548.5</v>
      </c>
      <c r="H30" s="135" t="s">
        <v>191</v>
      </c>
      <c r="I30" s="135">
        <v>270</v>
      </c>
      <c r="J30" s="1"/>
    </row>
    <row r="31" spans="1:10" ht="15" customHeight="1">
      <c r="A31" s="132" t="s">
        <v>98</v>
      </c>
      <c r="B31" s="136">
        <v>50</v>
      </c>
      <c r="C31" s="137">
        <v>2492.5</v>
      </c>
      <c r="D31" s="136">
        <v>15</v>
      </c>
      <c r="E31" s="134">
        <v>748.4</v>
      </c>
      <c r="F31" s="136">
        <v>65</v>
      </c>
      <c r="G31" s="134">
        <v>3240.9</v>
      </c>
      <c r="H31" s="135" t="s">
        <v>192</v>
      </c>
      <c r="I31" s="135">
        <v>184.85</v>
      </c>
      <c r="J31" s="1"/>
    </row>
    <row r="32" spans="1:10" ht="15" customHeight="1">
      <c r="A32" s="132" t="s">
        <v>103</v>
      </c>
      <c r="B32" s="136">
        <v>11</v>
      </c>
      <c r="C32" s="137">
        <v>548.5</v>
      </c>
      <c r="D32" s="136">
        <v>0</v>
      </c>
      <c r="E32" s="134">
        <v>0</v>
      </c>
      <c r="F32" s="136">
        <v>11</v>
      </c>
      <c r="G32" s="134">
        <v>548.5</v>
      </c>
      <c r="H32" s="135" t="s">
        <v>193</v>
      </c>
      <c r="I32" s="135">
        <v>300</v>
      </c>
      <c r="J32" s="1"/>
    </row>
    <row r="33" spans="1:10" ht="15" customHeight="1">
      <c r="A33" s="132" t="s">
        <v>194</v>
      </c>
      <c r="B33" s="136">
        <v>30</v>
      </c>
      <c r="C33" s="137">
        <v>1495.5</v>
      </c>
      <c r="D33" s="136">
        <v>0</v>
      </c>
      <c r="E33" s="134">
        <v>0</v>
      </c>
      <c r="F33" s="136">
        <v>30</v>
      </c>
      <c r="G33" s="134">
        <v>1495.5</v>
      </c>
      <c r="H33" s="135" t="s">
        <v>195</v>
      </c>
      <c r="I33" s="135">
        <v>257</v>
      </c>
      <c r="J33" s="1"/>
    </row>
    <row r="34" spans="1:10" ht="15" customHeight="1">
      <c r="A34" s="132" t="s">
        <v>14</v>
      </c>
      <c r="B34" s="136">
        <v>489</v>
      </c>
      <c r="C34" s="137">
        <v>24379.5</v>
      </c>
      <c r="D34" s="136">
        <v>217</v>
      </c>
      <c r="E34" s="134">
        <v>10828.5</v>
      </c>
      <c r="F34" s="136">
        <v>706</v>
      </c>
      <c r="G34" s="134">
        <v>35208</v>
      </c>
      <c r="H34" s="135" t="s">
        <v>196</v>
      </c>
      <c r="I34" s="135">
        <v>232.49</v>
      </c>
      <c r="J34" s="1"/>
    </row>
    <row r="35" spans="1:10" ht="15" customHeight="1">
      <c r="A35" s="1"/>
      <c r="C35" s="123"/>
      <c r="J35" s="1"/>
    </row>
    <row r="36" spans="1:10" ht="15" customHeight="1">
      <c r="A36" s="103" t="s">
        <v>117</v>
      </c>
      <c r="B36" s="124"/>
      <c r="C36" s="125"/>
      <c r="D36" s="124"/>
      <c r="E36" s="126"/>
      <c r="F36" s="124"/>
      <c r="G36" s="125"/>
      <c r="J36" s="1"/>
    </row>
    <row r="37" spans="1:10" ht="15" customHeight="1">
      <c r="A37" s="103" t="s">
        <v>118</v>
      </c>
      <c r="B37" s="124"/>
      <c r="C37" s="125"/>
      <c r="D37" s="124"/>
      <c r="E37" s="126"/>
      <c r="F37" s="124"/>
      <c r="G37" s="125" t="s">
        <v>119</v>
      </c>
      <c r="J37" s="1"/>
    </row>
    <row r="38" spans="1:10" ht="15" customHeight="1">
      <c r="A38" s="103" t="s">
        <v>120</v>
      </c>
      <c r="B38" s="124"/>
      <c r="C38" s="125"/>
      <c r="D38" s="124"/>
      <c r="E38" s="127"/>
      <c r="F38" s="127"/>
      <c r="G38" s="128" t="s">
        <v>121</v>
      </c>
      <c r="J38" s="1"/>
    </row>
    <row r="39" spans="1:10" ht="15" customHeight="1">
      <c r="A39" s="103" t="s">
        <v>122</v>
      </c>
      <c r="B39" s="124"/>
      <c r="C39" s="125"/>
      <c r="D39" s="124"/>
      <c r="E39" s="126"/>
      <c r="F39" s="124"/>
      <c r="G39" s="125"/>
      <c r="J39" s="1"/>
    </row>
    <row r="40" spans="1:10" ht="15" customHeight="1">
      <c r="A40" s="103" t="s">
        <v>123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"/>
      <c r="C41" s="123"/>
      <c r="J41" s="1"/>
    </row>
    <row r="42" spans="1:10" ht="15" customHeight="1">
      <c r="A42" s="1"/>
      <c r="C42" s="123"/>
      <c r="J42" s="1"/>
    </row>
    <row r="43" spans="1:10" ht="15" customHeight="1">
      <c r="A43" s="1"/>
      <c r="C43" s="123"/>
      <c r="J43" s="1"/>
    </row>
    <row r="44" spans="1:10" ht="15" customHeight="1">
      <c r="A44" s="1"/>
      <c r="C44" s="123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9.140625" style="7" customWidth="1"/>
  </cols>
  <sheetData>
    <row r="1" spans="1:10" ht="15" customHeight="1">
      <c r="A1" s="103" t="s">
        <v>124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125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126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14"/>
      <c r="B9" s="115" t="s">
        <v>45</v>
      </c>
      <c r="C9" s="116"/>
      <c r="D9" s="115" t="s">
        <v>46</v>
      </c>
      <c r="E9" s="117"/>
      <c r="F9" s="115" t="s">
        <v>47</v>
      </c>
      <c r="G9" s="117"/>
      <c r="H9" s="118"/>
      <c r="I9" s="118"/>
      <c r="J9" s="1"/>
    </row>
    <row r="10" spans="1:10" ht="15" customHeight="1">
      <c r="A10" s="119" t="s">
        <v>48</v>
      </c>
      <c r="B10" s="115" t="s">
        <v>49</v>
      </c>
      <c r="C10" s="120" t="s">
        <v>50</v>
      </c>
      <c r="D10" s="115" t="s">
        <v>49</v>
      </c>
      <c r="E10" s="121" t="s">
        <v>50</v>
      </c>
      <c r="F10" s="115" t="s">
        <v>49</v>
      </c>
      <c r="G10" s="121" t="s">
        <v>50</v>
      </c>
      <c r="H10" s="122" t="s">
        <v>51</v>
      </c>
      <c r="I10" s="122" t="s">
        <v>52</v>
      </c>
      <c r="J10" s="1"/>
    </row>
    <row r="11" spans="1:10" ht="15" customHeight="1">
      <c r="A11" s="119" t="s">
        <v>55</v>
      </c>
      <c r="B11" s="115">
        <v>11</v>
      </c>
      <c r="C11" s="120">
        <v>548.5</v>
      </c>
      <c r="D11" s="115">
        <v>0</v>
      </c>
      <c r="E11" s="121">
        <v>0</v>
      </c>
      <c r="F11" s="115">
        <v>11</v>
      </c>
      <c r="G11" s="121">
        <v>548.5</v>
      </c>
      <c r="H11" s="122" t="s">
        <v>127</v>
      </c>
      <c r="I11" s="122">
        <v>348</v>
      </c>
      <c r="J11" s="1"/>
    </row>
    <row r="12" spans="1:10" ht="15" customHeight="1">
      <c r="A12" s="119" t="s">
        <v>128</v>
      </c>
      <c r="B12" s="115">
        <v>35</v>
      </c>
      <c r="C12" s="120">
        <v>1745.5</v>
      </c>
      <c r="D12" s="115">
        <v>15</v>
      </c>
      <c r="E12" s="121">
        <v>748.4</v>
      </c>
      <c r="F12" s="115">
        <v>50</v>
      </c>
      <c r="G12" s="121">
        <v>2493.9</v>
      </c>
      <c r="H12" s="122" t="s">
        <v>129</v>
      </c>
      <c r="I12" s="122">
        <v>240.69</v>
      </c>
      <c r="J12" s="1"/>
    </row>
    <row r="13" spans="1:10" ht="15" customHeight="1">
      <c r="A13" s="119" t="s">
        <v>130</v>
      </c>
      <c r="B13" s="115">
        <v>10</v>
      </c>
      <c r="C13" s="120">
        <v>498.5</v>
      </c>
      <c r="D13" s="115">
        <v>0</v>
      </c>
      <c r="E13" s="121">
        <v>0</v>
      </c>
      <c r="F13" s="115">
        <v>10</v>
      </c>
      <c r="G13" s="121">
        <v>498.5</v>
      </c>
      <c r="H13" s="122" t="s">
        <v>131</v>
      </c>
      <c r="I13" s="122">
        <v>227</v>
      </c>
      <c r="J13" s="1"/>
    </row>
    <row r="14" spans="1:10" ht="15" customHeight="1">
      <c r="A14" s="119" t="s">
        <v>132</v>
      </c>
      <c r="B14" s="115">
        <v>40</v>
      </c>
      <c r="C14" s="120">
        <v>1997</v>
      </c>
      <c r="D14" s="115">
        <v>0</v>
      </c>
      <c r="E14" s="121">
        <v>0</v>
      </c>
      <c r="F14" s="115">
        <v>40</v>
      </c>
      <c r="G14" s="121">
        <v>1997</v>
      </c>
      <c r="H14" s="122" t="s">
        <v>133</v>
      </c>
      <c r="I14" s="122">
        <v>159.5</v>
      </c>
      <c r="J14" s="1"/>
    </row>
    <row r="15" spans="1:10" ht="15" customHeight="1">
      <c r="A15" s="119" t="s">
        <v>61</v>
      </c>
      <c r="B15" s="115"/>
      <c r="C15" s="120">
        <v>0</v>
      </c>
      <c r="D15" s="115">
        <v>15</v>
      </c>
      <c r="E15" s="121">
        <v>748.4</v>
      </c>
      <c r="F15" s="115">
        <v>15</v>
      </c>
      <c r="G15" s="121">
        <v>748.4</v>
      </c>
      <c r="H15" s="122" t="s">
        <v>134</v>
      </c>
      <c r="I15" s="122">
        <v>293.33</v>
      </c>
      <c r="J15" s="1"/>
    </row>
    <row r="16" spans="1:10" ht="15" customHeight="1">
      <c r="A16" s="119" t="s">
        <v>63</v>
      </c>
      <c r="B16" s="115">
        <v>8</v>
      </c>
      <c r="C16" s="120">
        <v>400</v>
      </c>
      <c r="D16" s="115">
        <v>0</v>
      </c>
      <c r="E16" s="121">
        <v>0</v>
      </c>
      <c r="F16" s="115">
        <v>8</v>
      </c>
      <c r="G16" s="121">
        <v>400</v>
      </c>
      <c r="H16" s="122" t="s">
        <v>135</v>
      </c>
      <c r="I16" s="122">
        <v>310</v>
      </c>
      <c r="J16" s="1"/>
    </row>
    <row r="17" spans="1:10" ht="15" customHeight="1">
      <c r="A17" s="119" t="s">
        <v>136</v>
      </c>
      <c r="B17" s="115">
        <v>221</v>
      </c>
      <c r="C17" s="120">
        <v>11018.5</v>
      </c>
      <c r="D17" s="115">
        <v>0</v>
      </c>
      <c r="E17" s="121">
        <v>0</v>
      </c>
      <c r="F17" s="115">
        <v>221</v>
      </c>
      <c r="G17" s="121">
        <v>11018.5</v>
      </c>
      <c r="H17" s="122" t="s">
        <v>137</v>
      </c>
      <c r="I17" s="122">
        <v>253.28</v>
      </c>
      <c r="J17" s="1"/>
    </row>
    <row r="18" spans="1:10" ht="15" customHeight="1">
      <c r="A18" s="119" t="s">
        <v>67</v>
      </c>
      <c r="B18" s="115">
        <v>100</v>
      </c>
      <c r="C18" s="120">
        <v>4985</v>
      </c>
      <c r="D18" s="115">
        <v>50</v>
      </c>
      <c r="E18" s="121">
        <v>2495.2</v>
      </c>
      <c r="F18" s="115">
        <v>150</v>
      </c>
      <c r="G18" s="121">
        <v>7480.2</v>
      </c>
      <c r="H18" s="122" t="s">
        <v>138</v>
      </c>
      <c r="I18" s="122">
        <v>229.89</v>
      </c>
      <c r="J18" s="1"/>
    </row>
    <row r="19" spans="1:10" ht="15" customHeight="1">
      <c r="A19" s="119" t="s">
        <v>69</v>
      </c>
      <c r="B19" s="115">
        <v>10</v>
      </c>
      <c r="C19" s="120">
        <v>498.5</v>
      </c>
      <c r="D19" s="115">
        <v>0</v>
      </c>
      <c r="E19" s="121">
        <v>0</v>
      </c>
      <c r="F19" s="115">
        <v>10</v>
      </c>
      <c r="G19" s="121">
        <v>498.5</v>
      </c>
      <c r="H19" s="122" t="s">
        <v>139</v>
      </c>
      <c r="I19" s="122">
        <v>275</v>
      </c>
      <c r="J19" s="1"/>
    </row>
    <row r="20" spans="1:10" ht="15" customHeight="1">
      <c r="A20" s="119" t="s">
        <v>71</v>
      </c>
      <c r="B20" s="115">
        <v>212</v>
      </c>
      <c r="C20" s="120">
        <v>10570</v>
      </c>
      <c r="D20" s="115">
        <v>88</v>
      </c>
      <c r="E20" s="121">
        <v>4391.5</v>
      </c>
      <c r="F20" s="115">
        <v>300</v>
      </c>
      <c r="G20" s="121">
        <v>14961.5</v>
      </c>
      <c r="H20" s="122" t="s">
        <v>140</v>
      </c>
      <c r="I20" s="122">
        <v>239.16</v>
      </c>
      <c r="J20" s="1"/>
    </row>
    <row r="21" spans="1:10" ht="15" customHeight="1">
      <c r="A21" s="119" t="s">
        <v>141</v>
      </c>
      <c r="B21" s="115"/>
      <c r="C21" s="120">
        <v>0</v>
      </c>
      <c r="D21" s="115">
        <v>15</v>
      </c>
      <c r="E21" s="121">
        <v>748.4</v>
      </c>
      <c r="F21" s="115">
        <v>15</v>
      </c>
      <c r="G21" s="121">
        <v>748.4</v>
      </c>
      <c r="H21" s="122" t="s">
        <v>142</v>
      </c>
      <c r="I21" s="122">
        <v>273</v>
      </c>
      <c r="J21" s="1"/>
    </row>
    <row r="22" spans="1:10" ht="15" customHeight="1">
      <c r="A22" s="119" t="s">
        <v>75</v>
      </c>
      <c r="B22" s="115">
        <v>36</v>
      </c>
      <c r="C22" s="120">
        <v>1795.5</v>
      </c>
      <c r="D22" s="115">
        <v>40</v>
      </c>
      <c r="E22" s="121">
        <v>1996</v>
      </c>
      <c r="F22" s="115">
        <v>76</v>
      </c>
      <c r="G22" s="121">
        <v>3791.5</v>
      </c>
      <c r="H22" s="122" t="s">
        <v>143</v>
      </c>
      <c r="I22" s="122">
        <v>242</v>
      </c>
      <c r="J22" s="1"/>
    </row>
    <row r="23" spans="1:10" ht="15">
      <c r="A23" s="119" t="s">
        <v>77</v>
      </c>
      <c r="B23" s="115">
        <v>4</v>
      </c>
      <c r="C23" s="120">
        <v>198.5</v>
      </c>
      <c r="D23" s="115">
        <f>5+13</f>
        <v>18</v>
      </c>
      <c r="E23" s="121">
        <f>249.5+648.7</f>
        <v>898.2</v>
      </c>
      <c r="F23" s="115">
        <f>9+13</f>
        <v>22</v>
      </c>
      <c r="G23" s="121">
        <f>448+648.7</f>
        <v>1096.7</v>
      </c>
      <c r="H23" s="122">
        <f>139340.5+154631.1</f>
        <v>293971.6</v>
      </c>
      <c r="I23" s="122">
        <f>H23/G23</f>
        <v>268.0510622777423</v>
      </c>
      <c r="J23" s="1"/>
    </row>
    <row r="24" spans="1:10" ht="15" customHeight="1">
      <c r="A24" s="119" t="s">
        <v>79</v>
      </c>
      <c r="B24" s="115"/>
      <c r="C24" s="120">
        <v>0</v>
      </c>
      <c r="D24" s="115">
        <v>5</v>
      </c>
      <c r="E24" s="121">
        <v>249</v>
      </c>
      <c r="F24" s="115">
        <v>5</v>
      </c>
      <c r="G24" s="121">
        <v>249</v>
      </c>
      <c r="H24" s="122">
        <v>78690</v>
      </c>
      <c r="I24" s="122">
        <v>316.02</v>
      </c>
      <c r="J24" s="1"/>
    </row>
    <row r="25" spans="1:10" ht="15" customHeight="1">
      <c r="A25" s="119" t="s">
        <v>144</v>
      </c>
      <c r="B25" s="115">
        <v>10</v>
      </c>
      <c r="C25" s="120">
        <v>498.5</v>
      </c>
      <c r="D25" s="115">
        <v>0</v>
      </c>
      <c r="E25" s="121">
        <v>0</v>
      </c>
      <c r="F25" s="115">
        <v>10</v>
      </c>
      <c r="G25" s="121">
        <v>498.5</v>
      </c>
      <c r="H25" s="122" t="s">
        <v>145</v>
      </c>
      <c r="I25" s="122">
        <v>226</v>
      </c>
      <c r="J25" s="1"/>
    </row>
    <row r="26" spans="1:10" ht="15" customHeight="1">
      <c r="A26" s="119" t="s">
        <v>146</v>
      </c>
      <c r="B26" s="115">
        <v>20</v>
      </c>
      <c r="C26" s="120">
        <v>997</v>
      </c>
      <c r="D26" s="115">
        <v>0</v>
      </c>
      <c r="E26" s="121">
        <v>0</v>
      </c>
      <c r="F26" s="115">
        <v>20</v>
      </c>
      <c r="G26" s="121">
        <v>997</v>
      </c>
      <c r="H26" s="122" t="s">
        <v>147</v>
      </c>
      <c r="I26" s="122">
        <v>295.5</v>
      </c>
      <c r="J26" s="1"/>
    </row>
    <row r="27" spans="1:10" ht="15" customHeight="1">
      <c r="A27" s="119" t="s">
        <v>81</v>
      </c>
      <c r="B27" s="115">
        <v>30</v>
      </c>
      <c r="C27" s="120">
        <v>1495.5</v>
      </c>
      <c r="D27" s="115">
        <v>0</v>
      </c>
      <c r="E27" s="121">
        <v>0</v>
      </c>
      <c r="F27" s="115">
        <v>30</v>
      </c>
      <c r="G27" s="121">
        <v>1495.5</v>
      </c>
      <c r="H27" s="122" t="s">
        <v>148</v>
      </c>
      <c r="I27" s="122">
        <v>259.33</v>
      </c>
      <c r="J27" s="1"/>
    </row>
    <row r="28" spans="1:10" ht="15" customHeight="1">
      <c r="A28" s="119" t="s">
        <v>87</v>
      </c>
      <c r="B28" s="115">
        <v>21</v>
      </c>
      <c r="C28" s="120">
        <v>1047</v>
      </c>
      <c r="D28" s="115">
        <v>0</v>
      </c>
      <c r="E28" s="121">
        <v>0</v>
      </c>
      <c r="F28" s="115">
        <v>21</v>
      </c>
      <c r="G28" s="121">
        <v>1047</v>
      </c>
      <c r="H28" s="122" t="s">
        <v>149</v>
      </c>
      <c r="I28" s="122">
        <v>282.72</v>
      </c>
      <c r="J28" s="1"/>
    </row>
    <row r="29" spans="1:10" ht="15" customHeight="1">
      <c r="A29" s="119" t="s">
        <v>150</v>
      </c>
      <c r="B29" s="115">
        <v>11</v>
      </c>
      <c r="C29" s="120">
        <v>548.5</v>
      </c>
      <c r="D29" s="115">
        <v>0</v>
      </c>
      <c r="E29" s="121">
        <v>0</v>
      </c>
      <c r="F29" s="115">
        <v>11</v>
      </c>
      <c r="G29" s="121">
        <v>548.5</v>
      </c>
      <c r="H29" s="122" t="s">
        <v>151</v>
      </c>
      <c r="I29" s="122">
        <v>291.09</v>
      </c>
      <c r="J29" s="1"/>
    </row>
    <row r="30" spans="1:10" ht="15" customHeight="1">
      <c r="A30" s="119" t="s">
        <v>90</v>
      </c>
      <c r="B30" s="115">
        <v>30</v>
      </c>
      <c r="C30" s="120">
        <v>1495.5</v>
      </c>
      <c r="D30" s="115">
        <v>0</v>
      </c>
      <c r="E30" s="121">
        <v>0</v>
      </c>
      <c r="F30" s="115">
        <v>30</v>
      </c>
      <c r="G30" s="121">
        <v>1495.5</v>
      </c>
      <c r="H30" s="122" t="s">
        <v>152</v>
      </c>
      <c r="I30" s="122">
        <v>234.33</v>
      </c>
      <c r="J30" s="1"/>
    </row>
    <row r="31" spans="1:10" ht="15" customHeight="1">
      <c r="A31" s="119" t="s">
        <v>153</v>
      </c>
      <c r="B31" s="115"/>
      <c r="C31" s="120">
        <v>0</v>
      </c>
      <c r="D31" s="115">
        <v>15</v>
      </c>
      <c r="E31" s="121">
        <v>748.5</v>
      </c>
      <c r="F31" s="115">
        <v>15</v>
      </c>
      <c r="G31" s="121">
        <v>748.5</v>
      </c>
      <c r="H31" s="122" t="s">
        <v>154</v>
      </c>
      <c r="I31" s="122">
        <v>260.92</v>
      </c>
      <c r="J31" s="1"/>
    </row>
    <row r="32" spans="1:10" ht="15" customHeight="1">
      <c r="A32" s="119" t="s">
        <v>155</v>
      </c>
      <c r="B32" s="115">
        <v>21</v>
      </c>
      <c r="C32" s="120">
        <v>1047</v>
      </c>
      <c r="D32" s="115">
        <v>0</v>
      </c>
      <c r="E32" s="121">
        <v>0</v>
      </c>
      <c r="F32" s="115">
        <v>21</v>
      </c>
      <c r="G32" s="121">
        <v>1047</v>
      </c>
      <c r="H32" s="122" t="s">
        <v>156</v>
      </c>
      <c r="I32" s="122">
        <v>295.24</v>
      </c>
      <c r="J32" s="1"/>
    </row>
    <row r="33" spans="1:10" ht="15" customHeight="1">
      <c r="A33" s="119" t="s">
        <v>157</v>
      </c>
      <c r="B33" s="115">
        <v>30</v>
      </c>
      <c r="C33" s="120">
        <v>1495.5</v>
      </c>
      <c r="D33" s="115">
        <v>0</v>
      </c>
      <c r="E33" s="121">
        <v>0</v>
      </c>
      <c r="F33" s="115">
        <v>30</v>
      </c>
      <c r="G33" s="121">
        <v>1495.5</v>
      </c>
      <c r="H33" s="122" t="s">
        <v>158</v>
      </c>
      <c r="I33" s="122">
        <v>224.33</v>
      </c>
      <c r="J33" s="1"/>
    </row>
    <row r="34" spans="1:10" ht="15" customHeight="1">
      <c r="A34" s="119" t="s">
        <v>94</v>
      </c>
      <c r="B34" s="115">
        <v>52</v>
      </c>
      <c r="C34" s="120">
        <v>2592.5</v>
      </c>
      <c r="D34" s="115">
        <v>70</v>
      </c>
      <c r="E34" s="121">
        <v>3494.4</v>
      </c>
      <c r="F34" s="115">
        <v>122</v>
      </c>
      <c r="G34" s="121">
        <v>6086.9</v>
      </c>
      <c r="H34" s="122" t="s">
        <v>159</v>
      </c>
      <c r="I34" s="122">
        <v>231.31</v>
      </c>
      <c r="J34" s="1"/>
    </row>
    <row r="35" spans="1:10" ht="15" customHeight="1">
      <c r="A35" s="119" t="s">
        <v>96</v>
      </c>
      <c r="B35" s="115">
        <v>30</v>
      </c>
      <c r="C35" s="120">
        <v>1495.5</v>
      </c>
      <c r="D35" s="115">
        <v>0</v>
      </c>
      <c r="E35" s="121">
        <v>0</v>
      </c>
      <c r="F35" s="115">
        <v>30</v>
      </c>
      <c r="G35" s="121">
        <v>1495.5</v>
      </c>
      <c r="H35" s="122" t="s">
        <v>160</v>
      </c>
      <c r="I35" s="122">
        <v>262</v>
      </c>
      <c r="J35" s="1"/>
    </row>
    <row r="36" spans="1:10" ht="15" customHeight="1">
      <c r="A36" s="119" t="s">
        <v>98</v>
      </c>
      <c r="B36" s="115">
        <v>31</v>
      </c>
      <c r="C36" s="120">
        <v>1542.5</v>
      </c>
      <c r="D36" s="115">
        <v>5</v>
      </c>
      <c r="E36" s="121">
        <v>249.5</v>
      </c>
      <c r="F36" s="115">
        <v>36</v>
      </c>
      <c r="G36" s="121">
        <v>1792</v>
      </c>
      <c r="H36" s="122" t="s">
        <v>161</v>
      </c>
      <c r="I36" s="122">
        <v>249.01</v>
      </c>
      <c r="J36" s="1"/>
    </row>
    <row r="37" spans="1:10" ht="15" customHeight="1">
      <c r="A37" s="119" t="s">
        <v>99</v>
      </c>
      <c r="B37" s="115"/>
      <c r="C37" s="120">
        <v>0</v>
      </c>
      <c r="D37" s="115">
        <v>70</v>
      </c>
      <c r="E37" s="121">
        <v>3492</v>
      </c>
      <c r="F37" s="115">
        <v>70</v>
      </c>
      <c r="G37" s="121">
        <v>3492</v>
      </c>
      <c r="H37" s="122" t="s">
        <v>162</v>
      </c>
      <c r="I37" s="122">
        <v>272.99</v>
      </c>
      <c r="J37" s="1"/>
    </row>
    <row r="38" spans="1:10" ht="15" customHeight="1">
      <c r="A38" s="119" t="s">
        <v>14</v>
      </c>
      <c r="B38" s="115">
        <v>973</v>
      </c>
      <c r="C38" s="120">
        <v>48510.5</v>
      </c>
      <c r="D38" s="115">
        <v>406</v>
      </c>
      <c r="E38" s="121">
        <v>20259.5</v>
      </c>
      <c r="F38" s="115">
        <v>1379</v>
      </c>
      <c r="G38" s="121">
        <v>68770</v>
      </c>
      <c r="H38" s="122" t="s">
        <v>163</v>
      </c>
      <c r="I38" s="122">
        <v>246.14</v>
      </c>
      <c r="J38" s="1"/>
    </row>
    <row r="39" spans="1:10" ht="15" customHeight="1">
      <c r="A39" s="1"/>
      <c r="C39" s="123"/>
      <c r="J39" s="1"/>
    </row>
    <row r="40" spans="1:10" ht="15" customHeight="1">
      <c r="A40" s="103" t="s">
        <v>117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03" t="s">
        <v>118</v>
      </c>
      <c r="B41" s="124"/>
      <c r="C41" s="125"/>
      <c r="D41" s="124"/>
      <c r="E41" s="126"/>
      <c r="F41" s="124"/>
      <c r="G41" s="125" t="s">
        <v>119</v>
      </c>
      <c r="J41" s="1"/>
    </row>
    <row r="42" spans="1:10" ht="15" customHeight="1">
      <c r="A42" s="103" t="s">
        <v>120</v>
      </c>
      <c r="B42" s="124"/>
      <c r="C42" s="125"/>
      <c r="D42" s="124"/>
      <c r="E42" s="127"/>
      <c r="F42" s="127"/>
      <c r="G42" s="128" t="s">
        <v>121</v>
      </c>
      <c r="J42" s="1"/>
    </row>
    <row r="43" spans="1:10" ht="15" customHeight="1">
      <c r="A43" s="103" t="s">
        <v>122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123</v>
      </c>
      <c r="B44" s="124"/>
      <c r="C44" s="125"/>
      <c r="D44" s="124"/>
      <c r="E44" s="126"/>
      <c r="F44" s="124"/>
      <c r="G44" s="125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</cols>
  <sheetData>
    <row r="1" spans="1:9" ht="15" customHeight="1">
      <c r="A1" s="19" t="s">
        <v>114</v>
      </c>
      <c r="B1" s="20"/>
      <c r="C1" s="21"/>
      <c r="D1" s="20"/>
      <c r="E1" s="22"/>
      <c r="F1" s="20"/>
      <c r="G1" s="21"/>
      <c r="H1" s="23"/>
      <c r="I1" s="23"/>
    </row>
    <row r="2" spans="1:9" ht="15" customHeight="1">
      <c r="A2" s="19" t="s">
        <v>115</v>
      </c>
      <c r="B2" s="20"/>
      <c r="C2" s="21"/>
      <c r="D2" s="20"/>
      <c r="E2" s="22"/>
      <c r="F2" s="20"/>
      <c r="G2" s="21"/>
      <c r="H2" s="23"/>
      <c r="I2" s="23"/>
    </row>
    <row r="3" spans="1:9" ht="1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</row>
    <row r="4" spans="1:9" ht="1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</row>
    <row r="5" spans="1:9" ht="1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</row>
    <row r="6" spans="1:9" ht="1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</row>
    <row r="7" spans="1:9" ht="1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</row>
    <row r="8" spans="1:9" ht="15" customHeight="1">
      <c r="A8" s="19" t="s">
        <v>116</v>
      </c>
      <c r="B8" s="26"/>
      <c r="C8" s="27"/>
      <c r="D8" s="26"/>
      <c r="E8" s="28"/>
      <c r="F8" s="26"/>
      <c r="G8" s="27"/>
      <c r="H8" s="29"/>
      <c r="I8" s="29"/>
    </row>
    <row r="9" spans="1:9" ht="15" customHeight="1">
      <c r="A9" s="33"/>
      <c r="B9" s="34" t="s">
        <v>45</v>
      </c>
      <c r="C9" s="35"/>
      <c r="D9" s="34" t="s">
        <v>46</v>
      </c>
      <c r="E9" s="36"/>
      <c r="F9" s="34" t="s">
        <v>47</v>
      </c>
      <c r="G9" s="36"/>
      <c r="H9" s="45"/>
      <c r="I9" s="45"/>
    </row>
    <row r="10" spans="1:9" ht="15" customHeight="1">
      <c r="A10" s="37" t="s">
        <v>48</v>
      </c>
      <c r="B10" s="34" t="s">
        <v>49</v>
      </c>
      <c r="C10" s="38" t="s">
        <v>50</v>
      </c>
      <c r="D10" s="34" t="s">
        <v>49</v>
      </c>
      <c r="E10" s="39" t="s">
        <v>50</v>
      </c>
      <c r="F10" s="34" t="s">
        <v>49</v>
      </c>
      <c r="G10" s="39" t="s">
        <v>50</v>
      </c>
      <c r="H10" s="46" t="s">
        <v>51</v>
      </c>
      <c r="I10" s="46" t="s">
        <v>52</v>
      </c>
    </row>
    <row r="11" spans="1:9" ht="15" customHeight="1">
      <c r="A11" s="37" t="s">
        <v>53</v>
      </c>
      <c r="B11" s="34">
        <v>20</v>
      </c>
      <c r="C11" s="38">
        <v>997</v>
      </c>
      <c r="D11" s="34">
        <v>0</v>
      </c>
      <c r="E11" s="39">
        <v>0</v>
      </c>
      <c r="F11" s="34">
        <v>20</v>
      </c>
      <c r="G11" s="39">
        <v>997</v>
      </c>
      <c r="H11" s="46" t="s">
        <v>54</v>
      </c>
      <c r="I11" s="46">
        <v>235.5</v>
      </c>
    </row>
    <row r="12" spans="1:9" ht="15" customHeight="1">
      <c r="A12" s="37" t="s">
        <v>55</v>
      </c>
      <c r="B12" s="34">
        <v>30</v>
      </c>
      <c r="C12" s="38">
        <v>1495.5</v>
      </c>
      <c r="D12" s="34">
        <v>0</v>
      </c>
      <c r="E12" s="39">
        <v>0</v>
      </c>
      <c r="F12" s="34">
        <v>30</v>
      </c>
      <c r="G12" s="39">
        <v>1495.5</v>
      </c>
      <c r="H12" s="46" t="s">
        <v>56</v>
      </c>
      <c r="I12" s="46">
        <v>248.67</v>
      </c>
    </row>
    <row r="13" spans="1:9" ht="15" customHeight="1">
      <c r="A13" s="37" t="s">
        <v>57</v>
      </c>
      <c r="B13" s="34">
        <v>60</v>
      </c>
      <c r="C13" s="38">
        <v>2991</v>
      </c>
      <c r="D13" s="34">
        <v>0</v>
      </c>
      <c r="E13" s="39">
        <v>0</v>
      </c>
      <c r="F13" s="34">
        <v>60</v>
      </c>
      <c r="G13" s="39">
        <v>2991</v>
      </c>
      <c r="H13" s="46" t="s">
        <v>58</v>
      </c>
      <c r="I13" s="46">
        <v>239.33</v>
      </c>
    </row>
    <row r="14" spans="1:9" ht="15" customHeight="1">
      <c r="A14" s="37" t="s">
        <v>59</v>
      </c>
      <c r="B14" s="34">
        <v>30</v>
      </c>
      <c r="C14" s="38">
        <v>1495.5</v>
      </c>
      <c r="D14" s="34">
        <v>0</v>
      </c>
      <c r="E14" s="39">
        <v>0</v>
      </c>
      <c r="F14" s="34">
        <v>30</v>
      </c>
      <c r="G14" s="39">
        <v>1495.5</v>
      </c>
      <c r="H14" s="46" t="s">
        <v>60</v>
      </c>
      <c r="I14" s="46">
        <v>360</v>
      </c>
    </row>
    <row r="15" spans="1:9" ht="15" customHeight="1">
      <c r="A15" s="37" t="s">
        <v>61</v>
      </c>
      <c r="B15" s="34">
        <v>62</v>
      </c>
      <c r="C15" s="38">
        <v>3091</v>
      </c>
      <c r="D15" s="34">
        <v>0</v>
      </c>
      <c r="E15" s="39">
        <v>0</v>
      </c>
      <c r="F15" s="34">
        <v>62</v>
      </c>
      <c r="G15" s="39">
        <v>3091</v>
      </c>
      <c r="H15" s="46" t="s">
        <v>62</v>
      </c>
      <c r="I15" s="46">
        <v>306.62</v>
      </c>
    </row>
    <row r="16" spans="1:9" ht="15" customHeight="1">
      <c r="A16" s="37" t="s">
        <v>63</v>
      </c>
      <c r="B16" s="34">
        <v>42</v>
      </c>
      <c r="C16" s="38">
        <v>2094</v>
      </c>
      <c r="D16" s="34">
        <v>0</v>
      </c>
      <c r="E16" s="39">
        <v>0</v>
      </c>
      <c r="F16" s="34">
        <v>42</v>
      </c>
      <c r="G16" s="39">
        <v>2094</v>
      </c>
      <c r="H16" s="46" t="s">
        <v>64</v>
      </c>
      <c r="I16" s="46">
        <v>298.82</v>
      </c>
    </row>
    <row r="17" spans="1:9" ht="15" customHeight="1">
      <c r="A17" s="37" t="s">
        <v>65</v>
      </c>
      <c r="B17" s="34">
        <v>10</v>
      </c>
      <c r="C17" s="38">
        <v>498.5</v>
      </c>
      <c r="D17" s="34">
        <v>0</v>
      </c>
      <c r="E17" s="39">
        <v>0</v>
      </c>
      <c r="F17" s="34">
        <v>10</v>
      </c>
      <c r="G17" s="39">
        <v>498.5</v>
      </c>
      <c r="H17" s="46" t="s">
        <v>66</v>
      </c>
      <c r="I17" s="46">
        <v>265</v>
      </c>
    </row>
    <row r="18" spans="1:9" ht="15" customHeight="1">
      <c r="A18" s="37" t="s">
        <v>67</v>
      </c>
      <c r="B18" s="34">
        <v>105</v>
      </c>
      <c r="C18" s="38">
        <v>5235</v>
      </c>
      <c r="D18" s="34">
        <v>0</v>
      </c>
      <c r="E18" s="39">
        <v>0</v>
      </c>
      <c r="F18" s="34">
        <v>105</v>
      </c>
      <c r="G18" s="39">
        <v>5235</v>
      </c>
      <c r="H18" s="46" t="s">
        <v>68</v>
      </c>
      <c r="I18" s="46">
        <v>256.28</v>
      </c>
    </row>
    <row r="19" spans="1:9" ht="15" customHeight="1">
      <c r="A19" s="37" t="s">
        <v>69</v>
      </c>
      <c r="B19" s="34">
        <v>10</v>
      </c>
      <c r="C19" s="38">
        <v>498.5</v>
      </c>
      <c r="D19" s="34">
        <v>0</v>
      </c>
      <c r="E19" s="39">
        <v>0</v>
      </c>
      <c r="F19" s="34">
        <v>10</v>
      </c>
      <c r="G19" s="39">
        <v>498.5</v>
      </c>
      <c r="H19" s="46" t="s">
        <v>70</v>
      </c>
      <c r="I19" s="46">
        <v>260</v>
      </c>
    </row>
    <row r="20" spans="1:9" ht="15" customHeight="1">
      <c r="A20" s="37" t="s">
        <v>71</v>
      </c>
      <c r="B20" s="34">
        <v>45</v>
      </c>
      <c r="C20" s="38">
        <v>2244</v>
      </c>
      <c r="D20" s="34">
        <v>10</v>
      </c>
      <c r="E20" s="39">
        <v>499.2</v>
      </c>
      <c r="F20" s="34">
        <v>55</v>
      </c>
      <c r="G20" s="39">
        <v>2743.2</v>
      </c>
      <c r="H20" s="46" t="s">
        <v>72</v>
      </c>
      <c r="I20" s="46">
        <v>232.27</v>
      </c>
    </row>
    <row r="21" spans="1:9" ht="15" customHeight="1">
      <c r="A21" s="37" t="s">
        <v>73</v>
      </c>
      <c r="B21" s="34">
        <v>100</v>
      </c>
      <c r="C21" s="38">
        <v>4985</v>
      </c>
      <c r="D21" s="34">
        <v>0</v>
      </c>
      <c r="E21" s="39">
        <v>0</v>
      </c>
      <c r="F21" s="34">
        <v>100</v>
      </c>
      <c r="G21" s="39">
        <v>4985</v>
      </c>
      <c r="H21" s="46" t="s">
        <v>74</v>
      </c>
      <c r="I21" s="46">
        <v>233.4</v>
      </c>
    </row>
    <row r="22" spans="1:9" ht="15" customHeight="1">
      <c r="A22" s="37" t="s">
        <v>75</v>
      </c>
      <c r="B22" s="34">
        <v>40</v>
      </c>
      <c r="C22" s="38">
        <v>1994</v>
      </c>
      <c r="D22" s="34">
        <v>10</v>
      </c>
      <c r="E22" s="39">
        <v>499.2</v>
      </c>
      <c r="F22" s="34">
        <v>50</v>
      </c>
      <c r="G22" s="39">
        <v>2493.2</v>
      </c>
      <c r="H22" s="46" t="s">
        <v>76</v>
      </c>
      <c r="I22" s="46">
        <v>241.87</v>
      </c>
    </row>
    <row r="23" spans="1:9" ht="15" customHeight="1">
      <c r="A23" s="37" t="s">
        <v>77</v>
      </c>
      <c r="B23" s="34">
        <v>42</v>
      </c>
      <c r="C23" s="38">
        <v>2094</v>
      </c>
      <c r="D23" s="34">
        <v>0</v>
      </c>
      <c r="E23" s="39">
        <v>0</v>
      </c>
      <c r="F23" s="34">
        <v>42</v>
      </c>
      <c r="G23" s="39">
        <v>2094</v>
      </c>
      <c r="H23" s="46" t="s">
        <v>78</v>
      </c>
      <c r="I23" s="46">
        <v>262.14</v>
      </c>
    </row>
    <row r="24" spans="1:9" ht="15" customHeight="1">
      <c r="A24" s="37" t="s">
        <v>79</v>
      </c>
      <c r="B24" s="40"/>
      <c r="C24" s="38">
        <v>0</v>
      </c>
      <c r="D24" s="34">
        <v>26</v>
      </c>
      <c r="E24" s="39">
        <v>1297</v>
      </c>
      <c r="F24" s="34">
        <v>26</v>
      </c>
      <c r="G24" s="39">
        <v>1297</v>
      </c>
      <c r="H24" s="46" t="s">
        <v>80</v>
      </c>
      <c r="I24" s="46">
        <v>264.41</v>
      </c>
    </row>
    <row r="25" spans="1:9" ht="15" customHeight="1">
      <c r="A25" s="37" t="s">
        <v>81</v>
      </c>
      <c r="B25" s="34">
        <v>20</v>
      </c>
      <c r="C25" s="38">
        <v>997</v>
      </c>
      <c r="D25" s="34">
        <v>0</v>
      </c>
      <c r="E25" s="39">
        <v>0</v>
      </c>
      <c r="F25" s="34">
        <v>20</v>
      </c>
      <c r="G25" s="39">
        <v>997</v>
      </c>
      <c r="H25" s="46" t="s">
        <v>82</v>
      </c>
      <c r="I25" s="46">
        <v>280.5</v>
      </c>
    </row>
    <row r="26" spans="1:9" ht="15" customHeight="1">
      <c r="A26" s="37" t="s">
        <v>83</v>
      </c>
      <c r="B26" s="34">
        <v>12</v>
      </c>
      <c r="C26" s="38">
        <v>598.5</v>
      </c>
      <c r="D26" s="34">
        <v>0</v>
      </c>
      <c r="E26" s="39">
        <v>0</v>
      </c>
      <c r="F26" s="34">
        <v>12</v>
      </c>
      <c r="G26" s="39">
        <v>598.5</v>
      </c>
      <c r="H26" s="46" t="s">
        <v>84</v>
      </c>
      <c r="I26" s="46">
        <v>225</v>
      </c>
    </row>
    <row r="27" spans="1:9" ht="15" customHeight="1">
      <c r="A27" s="37" t="s">
        <v>85</v>
      </c>
      <c r="B27" s="34">
        <v>20</v>
      </c>
      <c r="C27" s="38">
        <v>995.5</v>
      </c>
      <c r="D27" s="34">
        <v>0</v>
      </c>
      <c r="E27" s="39">
        <v>0</v>
      </c>
      <c r="F27" s="34">
        <v>20</v>
      </c>
      <c r="G27" s="39">
        <v>995.5</v>
      </c>
      <c r="H27" s="46" t="s">
        <v>86</v>
      </c>
      <c r="I27" s="46">
        <v>167.58</v>
      </c>
    </row>
    <row r="28" spans="1:9" ht="15" customHeight="1">
      <c r="A28" s="37" t="s">
        <v>87</v>
      </c>
      <c r="B28" s="34">
        <v>50</v>
      </c>
      <c r="C28" s="38">
        <v>2492.5</v>
      </c>
      <c r="D28" s="34">
        <v>0</v>
      </c>
      <c r="E28" s="39">
        <v>0</v>
      </c>
      <c r="F28" s="34">
        <v>50</v>
      </c>
      <c r="G28" s="39">
        <v>2492.5</v>
      </c>
      <c r="H28" s="46" t="s">
        <v>88</v>
      </c>
      <c r="I28" s="46">
        <v>281.8</v>
      </c>
    </row>
    <row r="29" spans="1:9" ht="15" customHeight="1">
      <c r="A29" s="37" t="s">
        <v>89</v>
      </c>
      <c r="B29" s="40"/>
      <c r="C29" s="38">
        <v>0</v>
      </c>
      <c r="D29" s="34">
        <v>10</v>
      </c>
      <c r="E29" s="39">
        <v>498.4</v>
      </c>
      <c r="F29" s="34">
        <v>10</v>
      </c>
      <c r="G29" s="39">
        <v>498.4</v>
      </c>
      <c r="H29" s="46">
        <v>84728</v>
      </c>
      <c r="I29" s="46">
        <v>170</v>
      </c>
    </row>
    <row r="30" spans="1:9" ht="15" customHeight="1">
      <c r="A30" s="37" t="s">
        <v>90</v>
      </c>
      <c r="B30" s="34">
        <v>43</v>
      </c>
      <c r="C30" s="38">
        <v>2144</v>
      </c>
      <c r="D30" s="34">
        <v>0</v>
      </c>
      <c r="E30" s="39">
        <v>0</v>
      </c>
      <c r="F30" s="34">
        <v>43</v>
      </c>
      <c r="G30" s="39">
        <v>2144</v>
      </c>
      <c r="H30" s="46" t="s">
        <v>91</v>
      </c>
      <c r="I30" s="46">
        <v>297.68</v>
      </c>
    </row>
    <row r="31" spans="1:9" ht="15" customHeight="1">
      <c r="A31" s="37" t="s">
        <v>92</v>
      </c>
      <c r="B31" s="34">
        <v>30</v>
      </c>
      <c r="C31" s="38">
        <v>1495.5</v>
      </c>
      <c r="D31" s="34">
        <v>0</v>
      </c>
      <c r="E31" s="39">
        <v>0</v>
      </c>
      <c r="F31" s="34">
        <v>30</v>
      </c>
      <c r="G31" s="39">
        <v>1495.5</v>
      </c>
      <c r="H31" s="46" t="s">
        <v>93</v>
      </c>
      <c r="I31" s="46">
        <v>254.33</v>
      </c>
    </row>
    <row r="32" spans="1:9" ht="15" customHeight="1">
      <c r="A32" s="37" t="s">
        <v>94</v>
      </c>
      <c r="B32" s="34">
        <v>45</v>
      </c>
      <c r="C32" s="38">
        <v>2244</v>
      </c>
      <c r="D32" s="34">
        <v>0</v>
      </c>
      <c r="E32" s="39">
        <v>0</v>
      </c>
      <c r="F32" s="34">
        <v>45</v>
      </c>
      <c r="G32" s="39">
        <v>2244</v>
      </c>
      <c r="H32" s="46" t="s">
        <v>95</v>
      </c>
      <c r="I32" s="46">
        <v>219.33</v>
      </c>
    </row>
    <row r="33" spans="1:9" ht="15" customHeight="1">
      <c r="A33" s="37" t="s">
        <v>96</v>
      </c>
      <c r="B33" s="34">
        <v>20</v>
      </c>
      <c r="C33" s="38">
        <v>997</v>
      </c>
      <c r="D33" s="34">
        <v>0</v>
      </c>
      <c r="E33" s="39">
        <v>0</v>
      </c>
      <c r="F33" s="34">
        <v>20</v>
      </c>
      <c r="G33" s="39">
        <v>997</v>
      </c>
      <c r="H33" s="46" t="s">
        <v>97</v>
      </c>
      <c r="I33" s="46">
        <v>235</v>
      </c>
    </row>
    <row r="34" spans="1:9" ht="15" customHeight="1">
      <c r="A34" s="37" t="s">
        <v>98</v>
      </c>
      <c r="B34" s="34">
        <v>100</v>
      </c>
      <c r="C34" s="38">
        <v>4985</v>
      </c>
      <c r="D34" s="34">
        <v>0</v>
      </c>
      <c r="E34" s="39">
        <v>0</v>
      </c>
      <c r="F34" s="34">
        <v>100</v>
      </c>
      <c r="G34" s="39">
        <v>4985</v>
      </c>
      <c r="H34" s="46">
        <v>1208862.5</v>
      </c>
      <c r="I34" s="46">
        <v>242.5</v>
      </c>
    </row>
    <row r="35" spans="1:9" ht="15" customHeight="1">
      <c r="A35" s="37" t="s">
        <v>99</v>
      </c>
      <c r="B35" s="34">
        <v>40</v>
      </c>
      <c r="C35" s="38">
        <v>1994</v>
      </c>
      <c r="D35" s="34">
        <v>135</v>
      </c>
      <c r="E35" s="39">
        <v>6736.4</v>
      </c>
      <c r="F35" s="34">
        <v>175</v>
      </c>
      <c r="G35" s="39">
        <v>8730.4</v>
      </c>
      <c r="H35" s="46" t="s">
        <v>100</v>
      </c>
      <c r="I35" s="46">
        <v>234.71</v>
      </c>
    </row>
    <row r="36" spans="1:9" ht="15" customHeight="1">
      <c r="A36" s="37" t="s">
        <v>101</v>
      </c>
      <c r="B36" s="34">
        <v>20</v>
      </c>
      <c r="C36" s="38">
        <v>997</v>
      </c>
      <c r="D36" s="34">
        <v>0</v>
      </c>
      <c r="E36" s="39">
        <v>0</v>
      </c>
      <c r="F36" s="34">
        <v>20</v>
      </c>
      <c r="G36" s="39">
        <v>997</v>
      </c>
      <c r="H36" s="46" t="s">
        <v>102</v>
      </c>
      <c r="I36" s="46">
        <v>154</v>
      </c>
    </row>
    <row r="37" spans="1:9" ht="15" customHeight="1">
      <c r="A37" s="37" t="s">
        <v>103</v>
      </c>
      <c r="B37" s="34">
        <v>10</v>
      </c>
      <c r="C37" s="38">
        <v>498.5</v>
      </c>
      <c r="D37" s="34">
        <v>0</v>
      </c>
      <c r="E37" s="39">
        <v>0</v>
      </c>
      <c r="F37" s="34">
        <v>10</v>
      </c>
      <c r="G37" s="39">
        <v>498.5</v>
      </c>
      <c r="H37" s="46" t="s">
        <v>104</v>
      </c>
      <c r="I37" s="46">
        <v>320</v>
      </c>
    </row>
    <row r="38" spans="1:9" ht="15" customHeight="1">
      <c r="A38" s="37" t="s">
        <v>105</v>
      </c>
      <c r="B38" s="34">
        <v>60</v>
      </c>
      <c r="C38" s="38">
        <v>2994</v>
      </c>
      <c r="D38" s="34">
        <v>0</v>
      </c>
      <c r="E38" s="39">
        <v>0</v>
      </c>
      <c r="F38" s="34">
        <v>60</v>
      </c>
      <c r="G38" s="39">
        <v>2994</v>
      </c>
      <c r="H38" s="46" t="s">
        <v>106</v>
      </c>
      <c r="I38" s="46">
        <v>187.64</v>
      </c>
    </row>
    <row r="39" spans="1:9" ht="15" customHeight="1">
      <c r="A39" s="37" t="s">
        <v>107</v>
      </c>
      <c r="B39" s="34">
        <v>10</v>
      </c>
      <c r="C39" s="38">
        <v>498.5</v>
      </c>
      <c r="D39" s="34">
        <v>0</v>
      </c>
      <c r="E39" s="39">
        <v>0</v>
      </c>
      <c r="F39" s="34">
        <v>10</v>
      </c>
      <c r="G39" s="39">
        <v>498.5</v>
      </c>
      <c r="H39" s="46" t="s">
        <v>108</v>
      </c>
      <c r="I39" s="46">
        <v>360</v>
      </c>
    </row>
    <row r="40" spans="1:9" ht="15" customHeight="1">
      <c r="A40" s="37" t="s">
        <v>14</v>
      </c>
      <c r="B40" s="34">
        <v>1076</v>
      </c>
      <c r="C40" s="38">
        <v>53644</v>
      </c>
      <c r="D40" s="34">
        <v>191</v>
      </c>
      <c r="E40" s="39">
        <v>9530.2</v>
      </c>
      <c r="F40" s="34">
        <v>1267</v>
      </c>
      <c r="G40" s="39">
        <v>63174.2</v>
      </c>
      <c r="H40" s="46" t="s">
        <v>109</v>
      </c>
      <c r="I40" s="46">
        <v>249.45</v>
      </c>
    </row>
    <row r="41" spans="1:9" ht="15" customHeight="1">
      <c r="A41" s="41"/>
      <c r="B41" s="42"/>
      <c r="C41" s="43"/>
      <c r="D41" s="42"/>
      <c r="E41" s="44"/>
      <c r="F41" s="42"/>
      <c r="G41" s="44"/>
      <c r="H41" s="47"/>
      <c r="I41" s="47"/>
    </row>
    <row r="42" spans="1:9" ht="15" customHeight="1">
      <c r="A42" s="19" t="s">
        <v>117</v>
      </c>
      <c r="B42" s="49"/>
      <c r="C42" s="50"/>
      <c r="D42" s="49"/>
      <c r="E42" s="51"/>
      <c r="F42" s="49"/>
      <c r="G42" s="50"/>
      <c r="H42" s="47"/>
      <c r="I42" s="47"/>
    </row>
    <row r="43" spans="1:9" ht="15" customHeight="1">
      <c r="A43" s="19" t="s">
        <v>118</v>
      </c>
      <c r="B43" s="49"/>
      <c r="C43" s="50"/>
      <c r="D43" s="49"/>
      <c r="E43" s="51"/>
      <c r="F43" s="49"/>
      <c r="G43" s="50" t="s">
        <v>119</v>
      </c>
      <c r="H43" s="47"/>
      <c r="I43" s="47"/>
    </row>
    <row r="44" spans="1:9" ht="15" customHeight="1">
      <c r="A44" s="19" t="s">
        <v>120</v>
      </c>
      <c r="B44" s="49"/>
      <c r="C44" s="50"/>
      <c r="D44" s="49"/>
      <c r="E44" s="52"/>
      <c r="F44" s="52"/>
      <c r="G44" s="53" t="s">
        <v>121</v>
      </c>
      <c r="H44" s="47"/>
      <c r="I44" s="47"/>
    </row>
    <row r="45" spans="1:9" ht="15" customHeight="1">
      <c r="A45" s="19" t="s">
        <v>122</v>
      </c>
      <c r="B45" s="49"/>
      <c r="C45" s="50"/>
      <c r="D45" s="49"/>
      <c r="E45" s="51"/>
      <c r="F45" s="49"/>
      <c r="G45" s="50"/>
      <c r="H45" s="47"/>
      <c r="I45" s="47"/>
    </row>
    <row r="46" spans="1:9" ht="15" customHeight="1">
      <c r="A46" s="19" t="s">
        <v>123</v>
      </c>
      <c r="B46" s="49"/>
      <c r="C46" s="50"/>
      <c r="D46" s="49"/>
      <c r="E46" s="51"/>
      <c r="F46" s="49"/>
      <c r="G46" s="50"/>
      <c r="H46" s="47"/>
      <c r="I46" s="47"/>
    </row>
    <row r="47" spans="1:9" ht="15" customHeight="1">
      <c r="A47" s="41"/>
      <c r="B47" s="42"/>
      <c r="C47" s="43"/>
      <c r="D47" s="42"/>
      <c r="E47" s="44"/>
      <c r="F47" s="42"/>
      <c r="G47" s="44"/>
      <c r="H47" s="47"/>
      <c r="I47" s="47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177" customWidth="1"/>
    <col min="2" max="2" width="9.140625" style="177" customWidth="1"/>
    <col min="3" max="3" width="11.28125" style="177" customWidth="1"/>
    <col min="4" max="4" width="12.28125" style="177" customWidth="1"/>
    <col min="5" max="5" width="15.8515625" style="177" customWidth="1"/>
    <col min="6" max="6" width="13.7109375" style="177" customWidth="1"/>
    <col min="7" max="16384" width="9.140625" style="177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637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389" t="s">
        <v>5</v>
      </c>
      <c r="B4" s="389"/>
      <c r="C4" s="8"/>
      <c r="D4" s="8"/>
      <c r="E4" s="8"/>
      <c r="F4" s="8"/>
      <c r="G4" s="2"/>
      <c r="H4" s="2"/>
    </row>
    <row r="5" spans="1:8" ht="15.75" customHeight="1">
      <c r="A5" s="389" t="s">
        <v>6</v>
      </c>
      <c r="B5" s="389"/>
      <c r="C5" s="389"/>
      <c r="D5" s="60"/>
      <c r="E5" s="8"/>
      <c r="F5" s="8"/>
      <c r="G5" s="2"/>
      <c r="H5" s="2"/>
    </row>
    <row r="6" spans="1:8" ht="15.75" customHeight="1">
      <c r="A6" s="389" t="s">
        <v>7</v>
      </c>
      <c r="B6" s="389"/>
      <c r="C6" s="389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638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f>4951+60</f>
        <v>5011</v>
      </c>
      <c r="D13" s="62">
        <f>247051.5+2996</f>
        <v>250047.5</v>
      </c>
      <c r="E13" s="63">
        <f>49317930+299600</f>
        <v>49617530</v>
      </c>
      <c r="F13" s="317">
        <f>E13/D13</f>
        <v>198.43241784061027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1145</v>
      </c>
      <c r="D14" s="66">
        <v>57148.2</v>
      </c>
      <c r="E14" s="67">
        <v>11415145.6</v>
      </c>
      <c r="F14" s="317">
        <f>E14/D14</f>
        <v>199.74637171424473</v>
      </c>
      <c r="G14" s="2"/>
      <c r="H14" s="2"/>
    </row>
    <row r="15" spans="1:8" ht="15.75" customHeight="1">
      <c r="A15" s="8" t="s">
        <v>14</v>
      </c>
      <c r="B15" s="10"/>
      <c r="C15" s="187">
        <f>C13+C14</f>
        <v>6156</v>
      </c>
      <c r="D15" s="68">
        <f>D13+D14</f>
        <v>307195.7</v>
      </c>
      <c r="E15" s="188">
        <f>E13+E14</f>
        <v>61032675.6</v>
      </c>
      <c r="F15" s="318">
        <f>E15/D15</f>
        <v>198.67685517733483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9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20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319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321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6156</v>
      </c>
      <c r="D20" s="68">
        <f>D19+D15</f>
        <v>307195.7</v>
      </c>
      <c r="E20" s="78">
        <f>E19+E15</f>
        <v>61032675.6</v>
      </c>
      <c r="F20" s="318">
        <f>E20/D20</f>
        <v>198.67685517733483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9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20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317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1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1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9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9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9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9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9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9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7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6156</v>
      </c>
      <c r="D34" s="68">
        <f>D33+D15+D19+D25</f>
        <v>307195.7</v>
      </c>
      <c r="E34" s="78">
        <f>E15+E19+E25+E30+E32</f>
        <v>61032675.6</v>
      </c>
      <c r="F34" s="318">
        <f>E34/D34</f>
        <v>198.67685517733483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639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f>6096+60</f>
        <v>6156</v>
      </c>
      <c r="D39" s="93">
        <f>304199.7+2996</f>
        <v>307195.7</v>
      </c>
      <c r="E39" s="94">
        <v>198.68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6156</v>
      </c>
      <c r="D40" s="99">
        <f>SUM(D38:D39)</f>
        <v>307195.7</v>
      </c>
      <c r="E40" s="189">
        <v>198.68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0">
      <selection activeCell="A1" sqref="A1"/>
    </sheetView>
  </sheetViews>
  <sheetFormatPr defaultColWidth="8.8515625" defaultRowHeight="14.2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4.25" customHeight="1">
      <c r="A1" s="330" t="s">
        <v>595</v>
      </c>
      <c r="B1" s="331"/>
      <c r="C1" s="332"/>
      <c r="D1" s="331"/>
      <c r="E1" s="333"/>
      <c r="F1" s="331"/>
      <c r="G1" s="332"/>
      <c r="H1" s="334"/>
      <c r="I1" s="334"/>
      <c r="J1" s="262"/>
      <c r="K1" s="262"/>
    </row>
    <row r="2" spans="1:11" ht="14.25" customHeight="1">
      <c r="A2" s="330" t="s">
        <v>596</v>
      </c>
      <c r="B2" s="331"/>
      <c r="C2" s="332"/>
      <c r="D2" s="331"/>
      <c r="E2" s="333"/>
      <c r="F2" s="331"/>
      <c r="G2" s="332"/>
      <c r="H2" s="334"/>
      <c r="I2" s="334"/>
      <c r="J2" s="262"/>
      <c r="K2" s="262"/>
    </row>
    <row r="3" spans="1:11" ht="14.25" customHeight="1">
      <c r="A3" s="330" t="s">
        <v>110</v>
      </c>
      <c r="B3" s="331"/>
      <c r="C3" s="332"/>
      <c r="D3" s="331"/>
      <c r="E3" s="333"/>
      <c r="F3" s="331"/>
      <c r="G3" s="332"/>
      <c r="H3" s="334"/>
      <c r="I3" s="334"/>
      <c r="J3" s="262"/>
      <c r="K3" s="262"/>
    </row>
    <row r="4" spans="1:11" ht="14.25" customHeight="1">
      <c r="A4" s="330" t="s">
        <v>5</v>
      </c>
      <c r="B4" s="331"/>
      <c r="C4" s="332"/>
      <c r="D4" s="331"/>
      <c r="E4" s="333"/>
      <c r="F4" s="331"/>
      <c r="G4" s="332"/>
      <c r="H4" s="334"/>
      <c r="I4" s="334"/>
      <c r="J4" s="262"/>
      <c r="K4" s="262"/>
    </row>
    <row r="5" spans="1:11" ht="14.25" customHeight="1">
      <c r="A5" s="330" t="s">
        <v>6</v>
      </c>
      <c r="B5" s="331"/>
      <c r="C5" s="332"/>
      <c r="D5" s="331"/>
      <c r="E5" s="335"/>
      <c r="F5" s="331"/>
      <c r="G5" s="332"/>
      <c r="H5" s="334"/>
      <c r="I5" s="334"/>
      <c r="J5" s="262"/>
      <c r="K5" s="262"/>
    </row>
    <row r="6" spans="1:11" ht="14.25" customHeight="1">
      <c r="A6" s="330" t="s">
        <v>111</v>
      </c>
      <c r="B6" s="331"/>
      <c r="C6" s="332"/>
      <c r="D6" s="331"/>
      <c r="E6" s="333"/>
      <c r="F6" s="331"/>
      <c r="G6" s="332"/>
      <c r="H6" s="334"/>
      <c r="I6" s="334"/>
      <c r="J6" s="262"/>
      <c r="K6" s="262"/>
    </row>
    <row r="7" spans="1:11" ht="14.25" customHeight="1">
      <c r="A7" s="330" t="s">
        <v>112</v>
      </c>
      <c r="B7" s="331"/>
      <c r="C7" s="332"/>
      <c r="D7" s="331"/>
      <c r="E7" s="336" t="s">
        <v>113</v>
      </c>
      <c r="F7" s="331"/>
      <c r="G7" s="332"/>
      <c r="H7" s="334"/>
      <c r="I7" s="334"/>
      <c r="J7" s="262"/>
      <c r="K7" s="262"/>
    </row>
    <row r="8" spans="1:11" ht="14.25" customHeight="1">
      <c r="A8" s="337" t="s">
        <v>597</v>
      </c>
      <c r="B8" s="338"/>
      <c r="C8" s="339"/>
      <c r="D8" s="338"/>
      <c r="E8" s="340"/>
      <c r="F8" s="338"/>
      <c r="G8" s="339"/>
      <c r="H8" s="341"/>
      <c r="I8" s="341"/>
      <c r="J8" s="262"/>
      <c r="K8" s="262"/>
    </row>
    <row r="9" spans="1:11" ht="14.25" customHeight="1">
      <c r="A9" s="114"/>
      <c r="B9" s="342" t="s">
        <v>45</v>
      </c>
      <c r="C9" s="343"/>
      <c r="D9" s="342" t="s">
        <v>46</v>
      </c>
      <c r="E9" s="343"/>
      <c r="F9" s="342"/>
      <c r="G9" s="344" t="s">
        <v>47</v>
      </c>
      <c r="H9" s="118"/>
      <c r="I9" s="118"/>
      <c r="J9" s="262"/>
      <c r="K9" s="262"/>
    </row>
    <row r="10" spans="1:11" ht="14.25" customHeight="1">
      <c r="A10" s="345" t="s">
        <v>463</v>
      </c>
      <c r="B10" s="346" t="s">
        <v>49</v>
      </c>
      <c r="C10" s="347" t="s">
        <v>50</v>
      </c>
      <c r="D10" s="346" t="s">
        <v>49</v>
      </c>
      <c r="E10" s="347" t="s">
        <v>50</v>
      </c>
      <c r="F10" s="346" t="s">
        <v>49</v>
      </c>
      <c r="G10" s="347" t="s">
        <v>50</v>
      </c>
      <c r="H10" s="348" t="s">
        <v>51</v>
      </c>
      <c r="I10" s="348" t="s">
        <v>52</v>
      </c>
      <c r="J10" s="262"/>
      <c r="K10" s="262"/>
    </row>
    <row r="11" spans="1:11" ht="14.25" customHeight="1">
      <c r="A11" s="119" t="s">
        <v>468</v>
      </c>
      <c r="B11" s="349"/>
      <c r="C11" s="350">
        <v>0</v>
      </c>
      <c r="D11" s="115"/>
      <c r="E11" s="121"/>
      <c r="F11" s="115"/>
      <c r="G11" s="121"/>
      <c r="H11" s="122"/>
      <c r="I11" s="351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4">
        <f t="shared" si="0"/>
        <v>0</v>
      </c>
      <c r="D12" s="342">
        <f t="shared" si="0"/>
        <v>0</v>
      </c>
      <c r="E12" s="344">
        <f t="shared" si="0"/>
        <v>0</v>
      </c>
      <c r="F12" s="342">
        <f t="shared" si="0"/>
        <v>0</v>
      </c>
      <c r="G12" s="344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5" t="s">
        <v>464</v>
      </c>
      <c r="B13" s="346" t="s">
        <v>49</v>
      </c>
      <c r="C13" s="347" t="s">
        <v>50</v>
      </c>
      <c r="D13" s="346" t="s">
        <v>49</v>
      </c>
      <c r="E13" s="347" t="s">
        <v>50</v>
      </c>
      <c r="F13" s="346" t="s">
        <v>49</v>
      </c>
      <c r="G13" s="347" t="s">
        <v>50</v>
      </c>
      <c r="H13" s="348" t="s">
        <v>51</v>
      </c>
      <c r="I13" s="348" t="s">
        <v>52</v>
      </c>
      <c r="J13" s="262"/>
      <c r="K13" s="262"/>
    </row>
    <row r="14" spans="1:11" ht="14.25" customHeight="1">
      <c r="A14" s="352" t="s">
        <v>53</v>
      </c>
      <c r="B14" s="342">
        <v>1621</v>
      </c>
      <c r="C14" s="344">
        <v>80882</v>
      </c>
      <c r="D14" s="342">
        <v>200</v>
      </c>
      <c r="E14" s="344">
        <v>9984.6</v>
      </c>
      <c r="F14" s="342">
        <v>1821</v>
      </c>
      <c r="G14" s="344">
        <v>90866.6</v>
      </c>
      <c r="H14" s="122" t="s">
        <v>598</v>
      </c>
      <c r="I14" s="122">
        <v>205.79</v>
      </c>
      <c r="J14" s="262"/>
      <c r="K14" s="262"/>
    </row>
    <row r="15" spans="1:11" ht="14.25" customHeight="1">
      <c r="A15" s="352" t="s">
        <v>322</v>
      </c>
      <c r="B15" s="342">
        <v>11</v>
      </c>
      <c r="C15" s="344">
        <v>548.5</v>
      </c>
      <c r="D15" s="342">
        <v>0</v>
      </c>
      <c r="E15" s="344">
        <v>0</v>
      </c>
      <c r="F15" s="342">
        <v>11</v>
      </c>
      <c r="G15" s="344">
        <v>548.5</v>
      </c>
      <c r="H15" s="122" t="s">
        <v>191</v>
      </c>
      <c r="I15" s="122">
        <v>270</v>
      </c>
      <c r="J15" s="262"/>
      <c r="K15" s="262"/>
    </row>
    <row r="16" spans="1:11" ht="14.25" customHeight="1">
      <c r="A16" s="352" t="s">
        <v>168</v>
      </c>
      <c r="B16" s="342">
        <v>30</v>
      </c>
      <c r="C16" s="344">
        <v>1497</v>
      </c>
      <c r="D16" s="342">
        <v>0</v>
      </c>
      <c r="E16" s="344">
        <v>0</v>
      </c>
      <c r="F16" s="342">
        <v>30</v>
      </c>
      <c r="G16" s="344">
        <v>1497</v>
      </c>
      <c r="H16" s="122" t="s">
        <v>599</v>
      </c>
      <c r="I16" s="122">
        <v>246.71</v>
      </c>
      <c r="J16" s="262"/>
      <c r="K16" s="262"/>
    </row>
    <row r="17" spans="1:11" ht="14.25" customHeight="1">
      <c r="A17" s="352" t="s">
        <v>128</v>
      </c>
      <c r="B17" s="342">
        <v>25</v>
      </c>
      <c r="C17" s="344">
        <v>1242.5</v>
      </c>
      <c r="D17" s="342">
        <v>80</v>
      </c>
      <c r="E17" s="344">
        <v>3991.9</v>
      </c>
      <c r="F17" s="342">
        <v>105</v>
      </c>
      <c r="G17" s="344">
        <v>5234.4</v>
      </c>
      <c r="H17" s="122" t="s">
        <v>600</v>
      </c>
      <c r="I17" s="122">
        <v>179.99</v>
      </c>
      <c r="J17" s="262"/>
      <c r="K17" s="262"/>
    </row>
    <row r="18" spans="1:11" ht="14.25" customHeight="1">
      <c r="A18" s="352" t="s">
        <v>171</v>
      </c>
      <c r="B18" s="342">
        <v>40</v>
      </c>
      <c r="C18" s="344">
        <v>1988</v>
      </c>
      <c r="D18" s="342">
        <v>0</v>
      </c>
      <c r="E18" s="344">
        <v>0</v>
      </c>
      <c r="F18" s="342">
        <v>40</v>
      </c>
      <c r="G18" s="344">
        <v>1988</v>
      </c>
      <c r="H18" s="122" t="s">
        <v>601</v>
      </c>
      <c r="I18" s="122">
        <v>262.5</v>
      </c>
      <c r="J18" s="262"/>
      <c r="K18" s="262"/>
    </row>
    <row r="19" spans="1:11" ht="14.25" customHeight="1">
      <c r="A19" s="352" t="s">
        <v>173</v>
      </c>
      <c r="B19" s="342"/>
      <c r="C19" s="344">
        <v>0</v>
      </c>
      <c r="D19" s="342">
        <v>15</v>
      </c>
      <c r="E19" s="344">
        <v>748.5</v>
      </c>
      <c r="F19" s="342">
        <v>15</v>
      </c>
      <c r="G19" s="344">
        <v>748.5</v>
      </c>
      <c r="H19" s="122" t="s">
        <v>602</v>
      </c>
      <c r="I19" s="122">
        <v>177.33</v>
      </c>
      <c r="J19" s="262"/>
      <c r="K19" s="262"/>
    </row>
    <row r="20" spans="1:11" ht="14.25" customHeight="1">
      <c r="A20" s="352" t="s">
        <v>57</v>
      </c>
      <c r="B20" s="342">
        <v>65</v>
      </c>
      <c r="C20" s="344">
        <v>3238</v>
      </c>
      <c r="D20" s="342">
        <v>0</v>
      </c>
      <c r="E20" s="344">
        <v>0</v>
      </c>
      <c r="F20" s="342">
        <v>65</v>
      </c>
      <c r="G20" s="344">
        <v>3238</v>
      </c>
      <c r="H20" s="122" t="s">
        <v>603</v>
      </c>
      <c r="I20" s="122">
        <v>189.34</v>
      </c>
      <c r="J20" s="262"/>
      <c r="K20" s="262"/>
    </row>
    <row r="21" spans="1:11" ht="14.25" customHeight="1">
      <c r="A21" s="352" t="s">
        <v>205</v>
      </c>
      <c r="B21" s="342">
        <v>50</v>
      </c>
      <c r="C21" s="344">
        <v>2489.5</v>
      </c>
      <c r="D21" s="342">
        <v>0</v>
      </c>
      <c r="E21" s="344">
        <v>0</v>
      </c>
      <c r="F21" s="342">
        <v>50</v>
      </c>
      <c r="G21" s="344">
        <v>2489.5</v>
      </c>
      <c r="H21" s="122" t="s">
        <v>604</v>
      </c>
      <c r="I21" s="122">
        <v>124</v>
      </c>
      <c r="J21" s="262"/>
      <c r="K21" s="262"/>
    </row>
    <row r="22" spans="1:11" ht="14.25" customHeight="1">
      <c r="A22" s="352" t="s">
        <v>174</v>
      </c>
      <c r="B22" s="342">
        <v>11</v>
      </c>
      <c r="C22" s="344">
        <v>547</v>
      </c>
      <c r="D22" s="342">
        <v>0</v>
      </c>
      <c r="E22" s="344">
        <v>0</v>
      </c>
      <c r="F22" s="342">
        <v>11</v>
      </c>
      <c r="G22" s="344">
        <v>547</v>
      </c>
      <c r="H22" s="122" t="s">
        <v>605</v>
      </c>
      <c r="I22" s="122">
        <v>240</v>
      </c>
      <c r="J22" s="262"/>
      <c r="K22" s="262"/>
    </row>
    <row r="23" spans="1:11" ht="14.25" customHeight="1">
      <c r="A23" s="352" t="s">
        <v>176</v>
      </c>
      <c r="B23" s="342"/>
      <c r="C23" s="344">
        <v>0</v>
      </c>
      <c r="D23" s="342">
        <v>50</v>
      </c>
      <c r="E23" s="344">
        <v>2496</v>
      </c>
      <c r="F23" s="342">
        <v>50</v>
      </c>
      <c r="G23" s="344">
        <v>2496</v>
      </c>
      <c r="H23" s="122" t="s">
        <v>606</v>
      </c>
      <c r="I23" s="122">
        <v>138</v>
      </c>
      <c r="J23" s="262"/>
      <c r="K23" s="262"/>
    </row>
    <row r="24" spans="1:11" ht="14.25" customHeight="1">
      <c r="A24" s="352" t="s">
        <v>477</v>
      </c>
      <c r="B24" s="342">
        <v>355</v>
      </c>
      <c r="C24" s="344">
        <v>17718.5</v>
      </c>
      <c r="D24" s="342">
        <v>0</v>
      </c>
      <c r="E24" s="344">
        <v>0</v>
      </c>
      <c r="F24" s="342">
        <v>355</v>
      </c>
      <c r="G24" s="344">
        <v>17718.5</v>
      </c>
      <c r="H24" s="122" t="s">
        <v>607</v>
      </c>
      <c r="I24" s="122">
        <v>211.96</v>
      </c>
      <c r="J24" s="262"/>
      <c r="K24" s="262"/>
    </row>
    <row r="25" spans="1:11" ht="14.25" customHeight="1">
      <c r="A25" s="352" t="s">
        <v>61</v>
      </c>
      <c r="B25" s="342">
        <v>20</v>
      </c>
      <c r="C25" s="344">
        <v>998.5</v>
      </c>
      <c r="D25" s="342">
        <v>0</v>
      </c>
      <c r="E25" s="344">
        <v>0</v>
      </c>
      <c r="F25" s="342">
        <v>20</v>
      </c>
      <c r="G25" s="344">
        <v>998.5</v>
      </c>
      <c r="H25" s="122" t="s">
        <v>608</v>
      </c>
      <c r="I25" s="122">
        <v>318.99</v>
      </c>
      <c r="J25" s="262"/>
      <c r="K25" s="262"/>
    </row>
    <row r="26" spans="1:11" ht="14.25" customHeight="1">
      <c r="A26" s="352" t="s">
        <v>63</v>
      </c>
      <c r="B26" s="342">
        <v>50</v>
      </c>
      <c r="C26" s="344">
        <v>2498.5</v>
      </c>
      <c r="D26" s="342">
        <v>0</v>
      </c>
      <c r="E26" s="344">
        <v>0</v>
      </c>
      <c r="F26" s="342">
        <v>50</v>
      </c>
      <c r="G26" s="344">
        <v>2498.5</v>
      </c>
      <c r="H26" s="122">
        <v>713046</v>
      </c>
      <c r="I26" s="122">
        <v>285.3896337802682</v>
      </c>
      <c r="J26" s="262"/>
      <c r="K26" s="262"/>
    </row>
    <row r="27" spans="1:11" ht="14.25" customHeight="1">
      <c r="A27" s="352" t="s">
        <v>136</v>
      </c>
      <c r="B27" s="342">
        <v>90</v>
      </c>
      <c r="C27" s="344">
        <v>4486.5</v>
      </c>
      <c r="D27" s="342">
        <v>10</v>
      </c>
      <c r="E27" s="344">
        <v>499</v>
      </c>
      <c r="F27" s="342">
        <v>100</v>
      </c>
      <c r="G27" s="344">
        <v>4985.5</v>
      </c>
      <c r="H27" s="122" t="s">
        <v>609</v>
      </c>
      <c r="I27" s="122">
        <v>226</v>
      </c>
      <c r="J27" s="262"/>
      <c r="K27" s="262"/>
    </row>
    <row r="28" spans="1:11" ht="14.25" customHeight="1">
      <c r="A28" s="352" t="s">
        <v>67</v>
      </c>
      <c r="B28" s="342">
        <v>105</v>
      </c>
      <c r="C28" s="344">
        <v>5247</v>
      </c>
      <c r="D28" s="342">
        <v>120</v>
      </c>
      <c r="E28" s="344">
        <v>5990.4</v>
      </c>
      <c r="F28" s="342">
        <v>225</v>
      </c>
      <c r="G28" s="344">
        <v>11237.4</v>
      </c>
      <c r="H28" s="122" t="s">
        <v>610</v>
      </c>
      <c r="I28" s="122">
        <v>207.02</v>
      </c>
      <c r="J28" s="262"/>
      <c r="K28" s="262"/>
    </row>
    <row r="29" spans="1:11" ht="14.25" customHeight="1">
      <c r="A29" s="352" t="s">
        <v>69</v>
      </c>
      <c r="B29" s="342">
        <v>60</v>
      </c>
      <c r="C29" s="344">
        <v>2997</v>
      </c>
      <c r="D29" s="342">
        <v>0</v>
      </c>
      <c r="E29" s="344">
        <v>0</v>
      </c>
      <c r="F29" s="342">
        <v>60</v>
      </c>
      <c r="G29" s="344">
        <v>2997</v>
      </c>
      <c r="H29" s="122" t="s">
        <v>611</v>
      </c>
      <c r="I29" s="122">
        <v>202.69</v>
      </c>
      <c r="J29" s="262"/>
      <c r="K29" s="262"/>
    </row>
    <row r="30" spans="1:11" ht="14.25" customHeight="1">
      <c r="A30" s="352" t="s">
        <v>71</v>
      </c>
      <c r="B30" s="342">
        <v>1215</v>
      </c>
      <c r="C30" s="344">
        <v>60651</v>
      </c>
      <c r="D30" s="342">
        <v>320</v>
      </c>
      <c r="E30" s="344">
        <v>15975</v>
      </c>
      <c r="F30" s="342">
        <v>1535</v>
      </c>
      <c r="G30" s="344">
        <v>76626</v>
      </c>
      <c r="H30" s="122" t="s">
        <v>612</v>
      </c>
      <c r="I30" s="122">
        <v>189.73</v>
      </c>
      <c r="J30" s="262"/>
      <c r="K30" s="262"/>
    </row>
    <row r="31" spans="1:11" ht="14.25" customHeight="1">
      <c r="A31" s="352" t="s">
        <v>141</v>
      </c>
      <c r="B31" s="342">
        <v>60</v>
      </c>
      <c r="C31" s="344">
        <v>2991</v>
      </c>
      <c r="D31" s="342">
        <v>15</v>
      </c>
      <c r="E31" s="344">
        <v>748.4</v>
      </c>
      <c r="F31" s="342">
        <v>75</v>
      </c>
      <c r="G31" s="344">
        <v>3739.4</v>
      </c>
      <c r="H31" s="122" t="s">
        <v>613</v>
      </c>
      <c r="I31" s="122">
        <v>165.48</v>
      </c>
      <c r="J31" s="262"/>
      <c r="K31" s="262"/>
    </row>
    <row r="32" spans="1:11" ht="14.25" customHeight="1">
      <c r="A32" s="352" t="s">
        <v>73</v>
      </c>
      <c r="B32" s="342">
        <v>60</v>
      </c>
      <c r="C32" s="344">
        <v>2996</v>
      </c>
      <c r="D32" s="342">
        <v>0</v>
      </c>
      <c r="E32" s="344">
        <v>0</v>
      </c>
      <c r="F32" s="342">
        <v>60</v>
      </c>
      <c r="G32" s="344">
        <v>2996</v>
      </c>
      <c r="H32" s="122">
        <v>299600</v>
      </c>
      <c r="I32" s="122">
        <f>H32/G32</f>
        <v>100</v>
      </c>
      <c r="J32" s="262"/>
      <c r="K32" s="262"/>
    </row>
    <row r="33" spans="1:11" ht="14.25" customHeight="1">
      <c r="A33" s="352" t="s">
        <v>75</v>
      </c>
      <c r="B33" s="342">
        <v>12</v>
      </c>
      <c r="C33" s="344">
        <v>600</v>
      </c>
      <c r="D33" s="342">
        <v>0</v>
      </c>
      <c r="E33" s="344">
        <v>0</v>
      </c>
      <c r="F33" s="342">
        <v>12</v>
      </c>
      <c r="G33" s="344">
        <v>600</v>
      </c>
      <c r="H33" s="122" t="s">
        <v>614</v>
      </c>
      <c r="I33" s="122">
        <v>318</v>
      </c>
      <c r="J33" s="262"/>
      <c r="K33" s="262"/>
    </row>
    <row r="34" spans="1:11" ht="14.25" customHeight="1">
      <c r="A34" s="352" t="s">
        <v>77</v>
      </c>
      <c r="B34" s="342">
        <v>40</v>
      </c>
      <c r="C34" s="344">
        <v>1994</v>
      </c>
      <c r="D34" s="342">
        <v>20</v>
      </c>
      <c r="E34" s="344">
        <v>998.2</v>
      </c>
      <c r="F34" s="342">
        <v>60</v>
      </c>
      <c r="G34" s="344">
        <v>2992.2</v>
      </c>
      <c r="H34" s="122" t="s">
        <v>615</v>
      </c>
      <c r="I34" s="122">
        <v>180.83</v>
      </c>
      <c r="J34" s="262"/>
      <c r="K34" s="262"/>
    </row>
    <row r="35" spans="1:11" ht="14.25" customHeight="1">
      <c r="A35" s="352" t="s">
        <v>447</v>
      </c>
      <c r="B35" s="342">
        <v>10</v>
      </c>
      <c r="C35" s="344">
        <v>497</v>
      </c>
      <c r="D35" s="342">
        <v>0</v>
      </c>
      <c r="E35" s="344">
        <v>0</v>
      </c>
      <c r="F35" s="342">
        <v>10</v>
      </c>
      <c r="G35" s="344">
        <v>497</v>
      </c>
      <c r="H35" s="122" t="s">
        <v>616</v>
      </c>
      <c r="I35" s="122">
        <v>245</v>
      </c>
      <c r="J35" s="262"/>
      <c r="K35" s="262"/>
    </row>
    <row r="36" spans="1:11" ht="14.25" customHeight="1">
      <c r="A36" s="352" t="s">
        <v>79</v>
      </c>
      <c r="B36" s="342"/>
      <c r="C36" s="344">
        <v>0</v>
      </c>
      <c r="D36" s="342">
        <v>22</v>
      </c>
      <c r="E36" s="344">
        <v>1097.7</v>
      </c>
      <c r="F36" s="342">
        <v>22</v>
      </c>
      <c r="G36" s="344">
        <v>1097.7</v>
      </c>
      <c r="H36" s="122" t="s">
        <v>617</v>
      </c>
      <c r="I36" s="122">
        <v>255.33</v>
      </c>
      <c r="J36" s="262"/>
      <c r="K36" s="262"/>
    </row>
    <row r="37" spans="1:11" ht="14.25" customHeight="1">
      <c r="A37" s="352" t="s">
        <v>221</v>
      </c>
      <c r="B37" s="342">
        <v>170</v>
      </c>
      <c r="C37" s="344">
        <v>8483.5</v>
      </c>
      <c r="D37" s="342">
        <v>100</v>
      </c>
      <c r="E37" s="344">
        <v>4991.2</v>
      </c>
      <c r="F37" s="342">
        <v>270</v>
      </c>
      <c r="G37" s="344">
        <v>13474.7</v>
      </c>
      <c r="H37" s="122" t="s">
        <v>618</v>
      </c>
      <c r="I37" s="122">
        <v>182.34</v>
      </c>
      <c r="J37" s="262"/>
      <c r="K37" s="262"/>
    </row>
    <row r="38" spans="1:11" ht="14.25" customHeight="1">
      <c r="A38" s="352" t="s">
        <v>619</v>
      </c>
      <c r="B38" s="342">
        <v>20</v>
      </c>
      <c r="C38" s="344">
        <v>998.5</v>
      </c>
      <c r="D38" s="342">
        <v>0</v>
      </c>
      <c r="E38" s="344">
        <v>0</v>
      </c>
      <c r="F38" s="342">
        <v>20</v>
      </c>
      <c r="G38" s="344">
        <v>998.5</v>
      </c>
      <c r="H38" s="122" t="s">
        <v>620</v>
      </c>
      <c r="I38" s="122">
        <v>196</v>
      </c>
      <c r="J38" s="262"/>
      <c r="K38" s="262"/>
    </row>
    <row r="39" spans="1:11" ht="14.25" customHeight="1">
      <c r="A39" s="352" t="s">
        <v>146</v>
      </c>
      <c r="B39" s="342">
        <v>20</v>
      </c>
      <c r="C39" s="344">
        <v>998.5</v>
      </c>
      <c r="D39" s="342">
        <v>10</v>
      </c>
      <c r="E39" s="344">
        <v>499.5</v>
      </c>
      <c r="F39" s="342">
        <v>30</v>
      </c>
      <c r="G39" s="344">
        <v>1498</v>
      </c>
      <c r="H39" s="122" t="s">
        <v>621</v>
      </c>
      <c r="I39" s="122">
        <v>184.73</v>
      </c>
      <c r="J39" s="262"/>
      <c r="K39" s="262"/>
    </row>
    <row r="40" spans="1:11" ht="14.25" customHeight="1">
      <c r="A40" s="352" t="s">
        <v>81</v>
      </c>
      <c r="B40" s="342">
        <v>22</v>
      </c>
      <c r="C40" s="344">
        <v>1098.5</v>
      </c>
      <c r="D40" s="342">
        <v>0</v>
      </c>
      <c r="E40" s="344">
        <v>0</v>
      </c>
      <c r="F40" s="342">
        <v>22</v>
      </c>
      <c r="G40" s="344">
        <v>1098.5</v>
      </c>
      <c r="H40" s="122" t="s">
        <v>622</v>
      </c>
      <c r="I40" s="122">
        <v>306.85</v>
      </c>
      <c r="J40" s="262"/>
      <c r="K40" s="262"/>
    </row>
    <row r="41" spans="1:11" ht="14.25" customHeight="1">
      <c r="A41" s="352" t="s">
        <v>83</v>
      </c>
      <c r="B41" s="342">
        <v>500</v>
      </c>
      <c r="C41" s="344">
        <v>24944.5</v>
      </c>
      <c r="D41" s="342">
        <v>40</v>
      </c>
      <c r="E41" s="344">
        <v>1996.3</v>
      </c>
      <c r="F41" s="342">
        <v>540</v>
      </c>
      <c r="G41" s="344">
        <v>26940.8</v>
      </c>
      <c r="H41" s="122" t="s">
        <v>623</v>
      </c>
      <c r="I41" s="122">
        <v>188.57</v>
      </c>
      <c r="J41" s="262"/>
      <c r="K41" s="262"/>
    </row>
    <row r="42" spans="1:11" ht="14.25" customHeight="1">
      <c r="A42" s="352" t="s">
        <v>85</v>
      </c>
      <c r="B42" s="342">
        <v>10</v>
      </c>
      <c r="C42" s="344">
        <v>500</v>
      </c>
      <c r="D42" s="342">
        <v>0</v>
      </c>
      <c r="E42" s="344">
        <v>0</v>
      </c>
      <c r="F42" s="342">
        <v>10</v>
      </c>
      <c r="G42" s="344">
        <v>500</v>
      </c>
      <c r="H42" s="122" t="s">
        <v>624</v>
      </c>
      <c r="I42" s="122">
        <v>275</v>
      </c>
      <c r="J42" s="262"/>
      <c r="K42" s="262"/>
    </row>
    <row r="43" spans="1:11" ht="14.25" customHeight="1">
      <c r="A43" s="352" t="s">
        <v>87</v>
      </c>
      <c r="B43" s="342">
        <v>10</v>
      </c>
      <c r="C43" s="344">
        <v>498.5</v>
      </c>
      <c r="D43" s="342">
        <v>0</v>
      </c>
      <c r="E43" s="344">
        <v>0</v>
      </c>
      <c r="F43" s="342">
        <v>10</v>
      </c>
      <c r="G43" s="344">
        <v>498.5</v>
      </c>
      <c r="H43" s="122">
        <v>64306.5</v>
      </c>
      <c r="I43" s="122">
        <v>129</v>
      </c>
      <c r="J43" s="262"/>
      <c r="K43" s="262"/>
    </row>
    <row r="44" spans="1:11" ht="14.25" customHeight="1">
      <c r="A44" s="352" t="s">
        <v>150</v>
      </c>
      <c r="B44" s="342">
        <v>50</v>
      </c>
      <c r="C44" s="344">
        <v>2492</v>
      </c>
      <c r="D44" s="342">
        <v>35</v>
      </c>
      <c r="E44" s="344">
        <v>1744</v>
      </c>
      <c r="F44" s="342">
        <v>85</v>
      </c>
      <c r="G44" s="344">
        <v>4236</v>
      </c>
      <c r="H44" s="122" t="s">
        <v>625</v>
      </c>
      <c r="I44" s="122">
        <v>193.18</v>
      </c>
      <c r="J44" s="262"/>
      <c r="K44" s="262"/>
    </row>
    <row r="45" spans="1:11" ht="14.25" customHeight="1">
      <c r="A45" s="352" t="s">
        <v>155</v>
      </c>
      <c r="B45" s="342">
        <v>10</v>
      </c>
      <c r="C45" s="344">
        <v>500</v>
      </c>
      <c r="D45" s="342">
        <v>0</v>
      </c>
      <c r="E45" s="344">
        <v>0</v>
      </c>
      <c r="F45" s="342">
        <v>10</v>
      </c>
      <c r="G45" s="344">
        <v>500</v>
      </c>
      <c r="H45" s="122" t="s">
        <v>626</v>
      </c>
      <c r="I45" s="122">
        <v>328</v>
      </c>
      <c r="J45" s="262"/>
      <c r="K45" s="262"/>
    </row>
    <row r="46" spans="1:11" ht="14.25" customHeight="1">
      <c r="A46" s="352" t="s">
        <v>229</v>
      </c>
      <c r="B46" s="342">
        <v>20</v>
      </c>
      <c r="C46" s="344">
        <v>998.5</v>
      </c>
      <c r="D46" s="342">
        <v>0</v>
      </c>
      <c r="E46" s="344">
        <v>0</v>
      </c>
      <c r="F46" s="342">
        <v>20</v>
      </c>
      <c r="G46" s="344">
        <v>998.5</v>
      </c>
      <c r="H46" s="122" t="s">
        <v>627</v>
      </c>
      <c r="I46" s="122">
        <v>123</v>
      </c>
      <c r="J46" s="262"/>
      <c r="K46" s="262"/>
    </row>
    <row r="47" spans="1:11" ht="14.25" customHeight="1">
      <c r="A47" s="352" t="s">
        <v>157</v>
      </c>
      <c r="B47" s="342">
        <v>53</v>
      </c>
      <c r="C47" s="344">
        <v>2644</v>
      </c>
      <c r="D47" s="342">
        <v>0</v>
      </c>
      <c r="E47" s="344">
        <v>0</v>
      </c>
      <c r="F47" s="342">
        <v>53</v>
      </c>
      <c r="G47" s="344">
        <v>2644</v>
      </c>
      <c r="H47" s="122" t="s">
        <v>628</v>
      </c>
      <c r="I47" s="122">
        <v>263.25</v>
      </c>
      <c r="J47" s="262"/>
      <c r="K47" s="262"/>
    </row>
    <row r="48" spans="1:11" ht="14.25" customHeight="1">
      <c r="A48" s="352" t="s">
        <v>94</v>
      </c>
      <c r="B48" s="342"/>
      <c r="C48" s="344">
        <v>0</v>
      </c>
      <c r="D48" s="342">
        <v>60</v>
      </c>
      <c r="E48" s="344">
        <v>2994.8</v>
      </c>
      <c r="F48" s="342">
        <v>60</v>
      </c>
      <c r="G48" s="344">
        <v>2994.8</v>
      </c>
      <c r="H48" s="122" t="s">
        <v>629</v>
      </c>
      <c r="I48" s="122">
        <v>200.42</v>
      </c>
      <c r="J48" s="262"/>
      <c r="K48" s="262"/>
    </row>
    <row r="49" spans="1:11" ht="14.25" customHeight="1">
      <c r="A49" s="352" t="s">
        <v>190</v>
      </c>
      <c r="B49" s="342">
        <v>30</v>
      </c>
      <c r="C49" s="344">
        <v>1495.5</v>
      </c>
      <c r="D49" s="342">
        <v>0</v>
      </c>
      <c r="E49" s="344">
        <v>0</v>
      </c>
      <c r="F49" s="342">
        <v>30</v>
      </c>
      <c r="G49" s="344">
        <v>1495.5</v>
      </c>
      <c r="H49" s="122" t="s">
        <v>630</v>
      </c>
      <c r="I49" s="122">
        <v>122.33</v>
      </c>
      <c r="J49" s="262"/>
      <c r="K49" s="262"/>
    </row>
    <row r="50" spans="1:11" ht="14.25" customHeight="1">
      <c r="A50" s="352" t="s">
        <v>266</v>
      </c>
      <c r="B50" s="342"/>
      <c r="C50" s="344">
        <v>0</v>
      </c>
      <c r="D50" s="342">
        <v>15</v>
      </c>
      <c r="E50" s="344">
        <v>747</v>
      </c>
      <c r="F50" s="342">
        <v>15</v>
      </c>
      <c r="G50" s="344">
        <v>747</v>
      </c>
      <c r="H50" s="122" t="s">
        <v>631</v>
      </c>
      <c r="I50" s="122">
        <v>139</v>
      </c>
      <c r="J50" s="262"/>
      <c r="K50" s="262"/>
    </row>
    <row r="51" spans="1:11" ht="14.25" customHeight="1">
      <c r="A51" s="352" t="s">
        <v>96</v>
      </c>
      <c r="B51" s="342">
        <v>21</v>
      </c>
      <c r="C51" s="344">
        <v>1050</v>
      </c>
      <c r="D51" s="342">
        <v>0</v>
      </c>
      <c r="E51" s="344">
        <v>0</v>
      </c>
      <c r="F51" s="342">
        <v>21</v>
      </c>
      <c r="G51" s="344">
        <v>1050</v>
      </c>
      <c r="H51" s="122" t="s">
        <v>632</v>
      </c>
      <c r="I51" s="122">
        <v>246</v>
      </c>
      <c r="J51" s="262"/>
      <c r="K51" s="262"/>
    </row>
    <row r="52" spans="1:11" ht="14.25" customHeight="1">
      <c r="A52" s="352" t="s">
        <v>98</v>
      </c>
      <c r="B52" s="342">
        <v>30</v>
      </c>
      <c r="C52" s="344">
        <v>1495.5</v>
      </c>
      <c r="D52" s="342">
        <v>0</v>
      </c>
      <c r="E52" s="344">
        <v>0</v>
      </c>
      <c r="F52" s="342">
        <v>30</v>
      </c>
      <c r="G52" s="344">
        <v>1495.5</v>
      </c>
      <c r="H52" s="122">
        <v>290127</v>
      </c>
      <c r="I52" s="122">
        <v>194</v>
      </c>
      <c r="J52" s="262"/>
      <c r="K52" s="262"/>
    </row>
    <row r="53" spans="1:11" ht="14.25" customHeight="1">
      <c r="A53" s="352" t="s">
        <v>237</v>
      </c>
      <c r="B53" s="342">
        <v>60</v>
      </c>
      <c r="C53" s="344">
        <v>2998.5</v>
      </c>
      <c r="D53" s="342">
        <v>0</v>
      </c>
      <c r="E53" s="344">
        <v>0</v>
      </c>
      <c r="F53" s="342">
        <v>60</v>
      </c>
      <c r="G53" s="344">
        <v>2998.5</v>
      </c>
      <c r="H53" s="122" t="s">
        <v>633</v>
      </c>
      <c r="I53" s="122">
        <v>201.83</v>
      </c>
      <c r="J53" s="262"/>
      <c r="K53" s="262"/>
    </row>
    <row r="54" spans="1:11" ht="14.25" customHeight="1">
      <c r="A54" s="352" t="s">
        <v>99</v>
      </c>
      <c r="B54" s="342"/>
      <c r="C54" s="344">
        <v>0</v>
      </c>
      <c r="D54" s="342">
        <v>33</v>
      </c>
      <c r="E54" s="344">
        <v>1645.7</v>
      </c>
      <c r="F54" s="342">
        <v>33</v>
      </c>
      <c r="G54" s="344">
        <v>1645.7</v>
      </c>
      <c r="H54" s="122" t="s">
        <v>634</v>
      </c>
      <c r="I54" s="122">
        <v>279.9</v>
      </c>
      <c r="J54" s="262"/>
      <c r="K54" s="262"/>
    </row>
    <row r="55" spans="1:11" ht="14.25" customHeight="1">
      <c r="A55" s="352" t="s">
        <v>101</v>
      </c>
      <c r="B55" s="342">
        <v>35</v>
      </c>
      <c r="C55" s="344">
        <v>1745.5</v>
      </c>
      <c r="D55" s="342">
        <v>0</v>
      </c>
      <c r="E55" s="344">
        <v>0</v>
      </c>
      <c r="F55" s="342">
        <v>35</v>
      </c>
      <c r="G55" s="344">
        <v>1745.5</v>
      </c>
      <c r="H55" s="122" t="s">
        <v>635</v>
      </c>
      <c r="I55" s="122">
        <v>183.41</v>
      </c>
      <c r="J55" s="262"/>
      <c r="K55" s="262"/>
    </row>
    <row r="56" spans="1:11" ht="14.25" customHeight="1">
      <c r="A56" s="352" t="s">
        <v>555</v>
      </c>
      <c r="B56" s="342">
        <v>10</v>
      </c>
      <c r="C56" s="344">
        <v>498.5</v>
      </c>
      <c r="D56" s="342">
        <v>0</v>
      </c>
      <c r="E56" s="344">
        <v>0</v>
      </c>
      <c r="F56" s="342">
        <v>10</v>
      </c>
      <c r="G56" s="344">
        <v>498.5</v>
      </c>
      <c r="H56" s="122">
        <v>69291.5</v>
      </c>
      <c r="I56" s="122">
        <v>139</v>
      </c>
      <c r="J56" s="262"/>
      <c r="K56" s="262"/>
    </row>
    <row r="57" spans="1:11" ht="14.25" customHeight="1">
      <c r="A57" s="352" t="s">
        <v>194</v>
      </c>
      <c r="B57" s="353">
        <v>10</v>
      </c>
      <c r="C57" s="354">
        <v>500</v>
      </c>
      <c r="D57" s="353">
        <v>0</v>
      </c>
      <c r="E57" s="354">
        <v>0</v>
      </c>
      <c r="F57" s="353">
        <v>10</v>
      </c>
      <c r="G57" s="354">
        <v>500</v>
      </c>
      <c r="H57" s="355" t="s">
        <v>636</v>
      </c>
      <c r="I57" s="355">
        <v>287</v>
      </c>
      <c r="J57" s="262"/>
      <c r="K57" s="262"/>
    </row>
    <row r="58" spans="1:11" ht="14.25" customHeight="1">
      <c r="A58" s="352" t="s">
        <v>14</v>
      </c>
      <c r="B58" s="353">
        <f>4951+60</f>
        <v>5011</v>
      </c>
      <c r="C58" s="354">
        <f>247051.5+2996</f>
        <v>250047.5</v>
      </c>
      <c r="D58" s="353">
        <v>1145</v>
      </c>
      <c r="E58" s="354">
        <v>57148.2</v>
      </c>
      <c r="F58" s="353">
        <f>6096+60</f>
        <v>6156</v>
      </c>
      <c r="G58" s="354">
        <f>304199.7+2996</f>
        <v>307195.7</v>
      </c>
      <c r="H58" s="355">
        <f>60733075.6+299600</f>
        <v>61032675.6</v>
      </c>
      <c r="I58" s="355">
        <f>H58/G58</f>
        <v>198.67685517733483</v>
      </c>
      <c r="J58" s="262"/>
      <c r="K58" s="262"/>
    </row>
    <row r="59" spans="1:10" ht="14.25" customHeight="1">
      <c r="A59" s="330" t="s">
        <v>117</v>
      </c>
      <c r="B59" s="356"/>
      <c r="C59" s="356"/>
      <c r="D59" s="356"/>
      <c r="E59" s="356"/>
      <c r="F59" s="356"/>
      <c r="G59" s="356"/>
      <c r="H59" s="356"/>
      <c r="I59" s="356"/>
      <c r="J59" s="1"/>
    </row>
    <row r="60" spans="1:10" ht="14.25" customHeight="1">
      <c r="A60" s="330" t="s">
        <v>118</v>
      </c>
      <c r="B60" s="356"/>
      <c r="C60" s="343"/>
      <c r="D60" s="356"/>
      <c r="E60" s="117"/>
      <c r="F60" s="357"/>
      <c r="G60" s="358" t="s">
        <v>119</v>
      </c>
      <c r="H60" s="118"/>
      <c r="I60" s="118"/>
      <c r="J60" s="1"/>
    </row>
    <row r="61" spans="1:10" ht="14.25" customHeight="1">
      <c r="A61" s="330" t="s">
        <v>120</v>
      </c>
      <c r="B61" s="356"/>
      <c r="C61" s="343"/>
      <c r="D61" s="356"/>
      <c r="E61" s="114"/>
      <c r="F61" s="117"/>
      <c r="G61" s="359" t="s">
        <v>121</v>
      </c>
      <c r="H61" s="118"/>
      <c r="I61" s="118"/>
      <c r="J61" s="1"/>
    </row>
    <row r="62" spans="1:10" ht="14.25" customHeight="1">
      <c r="A62" s="330" t="s">
        <v>122</v>
      </c>
      <c r="B62" s="356"/>
      <c r="C62" s="343"/>
      <c r="D62" s="356"/>
      <c r="E62" s="117"/>
      <c r="F62" s="356"/>
      <c r="G62" s="343"/>
      <c r="H62" s="118"/>
      <c r="I62" s="118"/>
      <c r="J62" s="1"/>
    </row>
    <row r="63" spans="1:9" ht="14.25" customHeight="1">
      <c r="A63" s="330" t="s">
        <v>123</v>
      </c>
      <c r="B63" s="356"/>
      <c r="C63" s="343"/>
      <c r="D63" s="356"/>
      <c r="E63" s="117"/>
      <c r="F63" s="356"/>
      <c r="G63" s="343"/>
      <c r="H63" s="118"/>
      <c r="I63" s="118"/>
    </row>
    <row r="64" ht="14.25" customHeight="1">
      <c r="A64" s="1"/>
    </row>
    <row r="65" spans="1:9" ht="14.2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4.2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4.2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4.2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4.2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4.2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4.2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4.2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3.5" customHeight="1">
      <c r="A1" s="263" t="s">
        <v>540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3.5" customHeight="1">
      <c r="A2" s="263" t="s">
        <v>541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3.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3.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3.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3.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3.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3.5" customHeight="1">
      <c r="A8" s="316" t="s">
        <v>542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3.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3.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3.5" customHeight="1">
      <c r="A11" s="283" t="s">
        <v>468</v>
      </c>
      <c r="B11" s="312"/>
      <c r="C11" s="294">
        <v>0</v>
      </c>
      <c r="D11" s="313"/>
      <c r="E11" s="288"/>
      <c r="F11" s="313"/>
      <c r="G11" s="288"/>
      <c r="H11" s="284"/>
      <c r="I11" s="295"/>
      <c r="J11" s="262"/>
      <c r="K11" s="262"/>
    </row>
    <row r="12" spans="1:11" ht="13.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3.5" customHeight="1">
      <c r="A13" s="279" t="s">
        <v>464</v>
      </c>
      <c r="B13" s="280" t="s">
        <v>49</v>
      </c>
      <c r="C13" s="281" t="s">
        <v>50</v>
      </c>
      <c r="D13" s="280" t="s">
        <v>49</v>
      </c>
      <c r="E13" s="281" t="s">
        <v>50</v>
      </c>
      <c r="F13" s="280" t="s">
        <v>49</v>
      </c>
      <c r="G13" s="281" t="s">
        <v>50</v>
      </c>
      <c r="H13" s="282" t="s">
        <v>51</v>
      </c>
      <c r="I13" s="282" t="s">
        <v>52</v>
      </c>
      <c r="J13" s="262"/>
      <c r="K13" s="262"/>
    </row>
    <row r="14" spans="1:11" ht="13.5" customHeight="1">
      <c r="A14" s="283" t="s">
        <v>53</v>
      </c>
      <c r="B14" s="286">
        <v>1037</v>
      </c>
      <c r="C14" s="294">
        <v>51740.5</v>
      </c>
      <c r="D14" s="287">
        <v>80</v>
      </c>
      <c r="E14" s="288">
        <v>3993.6</v>
      </c>
      <c r="F14" s="313">
        <v>1117</v>
      </c>
      <c r="G14" s="288">
        <v>55734.1</v>
      </c>
      <c r="H14" s="284" t="s">
        <v>565</v>
      </c>
      <c r="I14" s="295">
        <v>195.7</v>
      </c>
      <c r="J14" s="262"/>
      <c r="K14" s="262"/>
    </row>
    <row r="15" spans="1:11" ht="13.5" customHeight="1">
      <c r="A15" s="283" t="s">
        <v>575</v>
      </c>
      <c r="B15" s="287">
        <v>55</v>
      </c>
      <c r="C15" s="294">
        <v>2745.5</v>
      </c>
      <c r="D15" s="287">
        <v>40</v>
      </c>
      <c r="E15" s="288">
        <v>1996.8</v>
      </c>
      <c r="F15" s="313">
        <v>95</v>
      </c>
      <c r="G15" s="288">
        <v>4742.3</v>
      </c>
      <c r="H15" s="284" t="s">
        <v>576</v>
      </c>
      <c r="I15" s="295">
        <v>221</v>
      </c>
      <c r="J15" s="262"/>
      <c r="K15" s="262"/>
    </row>
    <row r="16" spans="1:11" ht="13.5" customHeight="1">
      <c r="A16" s="283" t="s">
        <v>322</v>
      </c>
      <c r="B16" s="287">
        <v>101</v>
      </c>
      <c r="C16" s="294">
        <v>5038</v>
      </c>
      <c r="D16" s="287">
        <v>10</v>
      </c>
      <c r="E16" s="288">
        <v>498.4</v>
      </c>
      <c r="F16" s="313">
        <v>111</v>
      </c>
      <c r="G16" s="288">
        <v>5536.4</v>
      </c>
      <c r="H16" s="284" t="s">
        <v>572</v>
      </c>
      <c r="I16" s="295">
        <v>191.91</v>
      </c>
      <c r="J16" s="262"/>
      <c r="K16" s="262"/>
    </row>
    <row r="17" spans="1:11" ht="13.5" customHeight="1">
      <c r="A17" s="283" t="s">
        <v>168</v>
      </c>
      <c r="B17" s="287">
        <v>10</v>
      </c>
      <c r="C17" s="294">
        <v>498.5</v>
      </c>
      <c r="D17" s="287">
        <v>0</v>
      </c>
      <c r="E17" s="288">
        <v>0</v>
      </c>
      <c r="F17" s="313">
        <v>10</v>
      </c>
      <c r="G17" s="288">
        <v>498.5</v>
      </c>
      <c r="H17" s="284">
        <v>64306.5</v>
      </c>
      <c r="I17" s="295">
        <v>129</v>
      </c>
      <c r="J17" s="262"/>
      <c r="K17" s="262"/>
    </row>
    <row r="18" spans="1:11" ht="13.5" customHeight="1">
      <c r="A18" s="283" t="s">
        <v>128</v>
      </c>
      <c r="B18" s="287">
        <v>20</v>
      </c>
      <c r="C18" s="294">
        <v>997</v>
      </c>
      <c r="D18" s="287">
        <v>15</v>
      </c>
      <c r="E18" s="288">
        <v>748.7</v>
      </c>
      <c r="F18" s="313">
        <v>35</v>
      </c>
      <c r="G18" s="288">
        <v>1745.7</v>
      </c>
      <c r="H18" s="284" t="s">
        <v>561</v>
      </c>
      <c r="I18" s="295">
        <v>162.29</v>
      </c>
      <c r="J18" s="262"/>
      <c r="K18" s="262"/>
    </row>
    <row r="19" spans="1:11" ht="13.5" customHeight="1">
      <c r="A19" s="283" t="s">
        <v>173</v>
      </c>
      <c r="B19" s="287">
        <v>11</v>
      </c>
      <c r="C19" s="294">
        <v>547</v>
      </c>
      <c r="D19" s="287">
        <v>0</v>
      </c>
      <c r="E19" s="288">
        <v>0</v>
      </c>
      <c r="F19" s="313">
        <v>11</v>
      </c>
      <c r="G19" s="288">
        <v>547</v>
      </c>
      <c r="H19" s="284" t="s">
        <v>579</v>
      </c>
      <c r="I19" s="295">
        <v>247</v>
      </c>
      <c r="J19" s="262"/>
      <c r="K19" s="262"/>
    </row>
    <row r="20" spans="1:11" ht="13.5" customHeight="1">
      <c r="A20" s="283" t="s">
        <v>473</v>
      </c>
      <c r="B20" s="287">
        <v>21</v>
      </c>
      <c r="C20" s="294">
        <v>1048.5</v>
      </c>
      <c r="D20" s="287">
        <v>0</v>
      </c>
      <c r="E20" s="288">
        <v>0</v>
      </c>
      <c r="F20" s="313">
        <v>21</v>
      </c>
      <c r="G20" s="288">
        <v>1048.5</v>
      </c>
      <c r="H20" s="284" t="s">
        <v>543</v>
      </c>
      <c r="I20" s="295">
        <v>323.19</v>
      </c>
      <c r="J20" s="262"/>
      <c r="K20" s="262"/>
    </row>
    <row r="21" spans="1:11" ht="13.5" customHeight="1">
      <c r="A21" s="283" t="s">
        <v>205</v>
      </c>
      <c r="B21" s="287">
        <v>30</v>
      </c>
      <c r="C21" s="294">
        <v>1497</v>
      </c>
      <c r="D21" s="287">
        <v>0</v>
      </c>
      <c r="E21" s="288">
        <v>0</v>
      </c>
      <c r="F21" s="313">
        <v>30</v>
      </c>
      <c r="G21" s="288">
        <v>1497</v>
      </c>
      <c r="H21" s="284" t="s">
        <v>566</v>
      </c>
      <c r="I21" s="295">
        <v>138</v>
      </c>
      <c r="J21" s="262"/>
      <c r="K21" s="262"/>
    </row>
    <row r="22" spans="1:11" ht="13.5" customHeight="1">
      <c r="A22" s="283" t="s">
        <v>477</v>
      </c>
      <c r="B22" s="287">
        <v>150</v>
      </c>
      <c r="C22" s="294">
        <v>7485</v>
      </c>
      <c r="D22" s="287">
        <v>0</v>
      </c>
      <c r="E22" s="288">
        <v>0</v>
      </c>
      <c r="F22" s="313">
        <v>150</v>
      </c>
      <c r="G22" s="288">
        <v>7485</v>
      </c>
      <c r="H22" s="284" t="s">
        <v>580</v>
      </c>
      <c r="I22" s="295">
        <v>220.09</v>
      </c>
      <c r="J22" s="262"/>
      <c r="K22" s="262"/>
    </row>
    <row r="23" spans="1:11" ht="13.5" customHeight="1">
      <c r="A23" s="283" t="s">
        <v>63</v>
      </c>
      <c r="B23" s="287">
        <v>21</v>
      </c>
      <c r="C23" s="294">
        <v>1048.5</v>
      </c>
      <c r="D23" s="287">
        <v>0</v>
      </c>
      <c r="E23" s="288">
        <v>0</v>
      </c>
      <c r="F23" s="313">
        <v>21</v>
      </c>
      <c r="G23" s="288">
        <v>1048.5</v>
      </c>
      <c r="H23" s="284" t="s">
        <v>583</v>
      </c>
      <c r="I23" s="295">
        <v>324.15</v>
      </c>
      <c r="J23" s="262"/>
      <c r="K23" s="262"/>
    </row>
    <row r="24" spans="1:11" ht="13.5" customHeight="1">
      <c r="A24" s="283" t="s">
        <v>329</v>
      </c>
      <c r="B24" s="287">
        <v>10</v>
      </c>
      <c r="C24" s="294">
        <v>500</v>
      </c>
      <c r="D24" s="287">
        <v>0</v>
      </c>
      <c r="E24" s="288">
        <v>0</v>
      </c>
      <c r="F24" s="313">
        <v>10</v>
      </c>
      <c r="G24" s="288">
        <v>500</v>
      </c>
      <c r="H24" s="284" t="s">
        <v>563</v>
      </c>
      <c r="I24" s="295">
        <v>321</v>
      </c>
      <c r="J24" s="262"/>
      <c r="K24" s="262"/>
    </row>
    <row r="25" spans="1:11" ht="13.5" customHeight="1">
      <c r="A25" s="283" t="s">
        <v>440</v>
      </c>
      <c r="B25" s="287">
        <v>20</v>
      </c>
      <c r="C25" s="294">
        <v>998.5</v>
      </c>
      <c r="D25" s="287">
        <v>0</v>
      </c>
      <c r="E25" s="288">
        <v>0</v>
      </c>
      <c r="F25" s="313">
        <v>20</v>
      </c>
      <c r="G25" s="288">
        <v>998.5</v>
      </c>
      <c r="H25" s="284" t="s">
        <v>574</v>
      </c>
      <c r="I25" s="295">
        <v>227.5</v>
      </c>
      <c r="J25" s="262"/>
      <c r="K25" s="262"/>
    </row>
    <row r="26" spans="1:11" ht="13.5" customHeight="1">
      <c r="A26" s="283" t="s">
        <v>136</v>
      </c>
      <c r="B26" s="287">
        <v>50</v>
      </c>
      <c r="C26" s="294">
        <v>2485</v>
      </c>
      <c r="D26" s="287">
        <v>0</v>
      </c>
      <c r="E26" s="288">
        <v>0</v>
      </c>
      <c r="F26" s="313">
        <v>50</v>
      </c>
      <c r="G26" s="288">
        <v>2485</v>
      </c>
      <c r="H26" s="284" t="s">
        <v>577</v>
      </c>
      <c r="I26" s="295">
        <v>133.81</v>
      </c>
      <c r="J26" s="262"/>
      <c r="K26" s="262"/>
    </row>
    <row r="27" spans="1:11" ht="13.5" customHeight="1">
      <c r="A27" s="283" t="s">
        <v>67</v>
      </c>
      <c r="B27" s="287">
        <v>60</v>
      </c>
      <c r="C27" s="294">
        <v>2994</v>
      </c>
      <c r="D27" s="287">
        <v>70</v>
      </c>
      <c r="E27" s="288">
        <v>3494.4</v>
      </c>
      <c r="F27" s="313">
        <v>130</v>
      </c>
      <c r="G27" s="288">
        <v>6488.4</v>
      </c>
      <c r="H27" s="284" t="s">
        <v>573</v>
      </c>
      <c r="I27" s="295">
        <v>217.23</v>
      </c>
      <c r="J27" s="262"/>
      <c r="K27" s="262"/>
    </row>
    <row r="28" spans="1:11" ht="13.5" customHeight="1">
      <c r="A28" s="283" t="s">
        <v>544</v>
      </c>
      <c r="B28" s="287">
        <v>31</v>
      </c>
      <c r="C28" s="294">
        <v>1544</v>
      </c>
      <c r="D28" s="287">
        <v>10</v>
      </c>
      <c r="E28" s="288">
        <v>499</v>
      </c>
      <c r="F28" s="313">
        <v>41</v>
      </c>
      <c r="G28" s="288">
        <v>2043</v>
      </c>
      <c r="H28" s="284" t="s">
        <v>545</v>
      </c>
      <c r="I28" s="295">
        <v>228.7</v>
      </c>
      <c r="J28" s="262"/>
      <c r="K28" s="262"/>
    </row>
    <row r="29" spans="1:11" ht="13.5" customHeight="1">
      <c r="A29" s="283" t="s">
        <v>69</v>
      </c>
      <c r="B29" s="287">
        <v>46</v>
      </c>
      <c r="C29" s="294">
        <v>2294</v>
      </c>
      <c r="D29" s="287">
        <v>0</v>
      </c>
      <c r="E29" s="288">
        <v>0</v>
      </c>
      <c r="F29" s="313">
        <v>46</v>
      </c>
      <c r="G29" s="288">
        <v>2294</v>
      </c>
      <c r="H29" s="284" t="s">
        <v>557</v>
      </c>
      <c r="I29" s="295">
        <v>212.22</v>
      </c>
      <c r="J29" s="262"/>
      <c r="K29" s="262"/>
    </row>
    <row r="30" spans="1:11" ht="13.5" customHeight="1">
      <c r="A30" s="283" t="s">
        <v>71</v>
      </c>
      <c r="B30" s="287">
        <v>915</v>
      </c>
      <c r="C30" s="294">
        <v>45683</v>
      </c>
      <c r="D30" s="287">
        <v>195</v>
      </c>
      <c r="E30" s="288">
        <v>9734</v>
      </c>
      <c r="F30" s="313">
        <v>1110</v>
      </c>
      <c r="G30" s="288">
        <v>55417</v>
      </c>
      <c r="H30" s="284" t="s">
        <v>567</v>
      </c>
      <c r="I30" s="295">
        <v>209.65</v>
      </c>
      <c r="J30" s="262"/>
      <c r="K30" s="262"/>
    </row>
    <row r="31" spans="1:11" ht="13.5" customHeight="1">
      <c r="A31" s="283" t="s">
        <v>141</v>
      </c>
      <c r="B31" s="287">
        <v>30</v>
      </c>
      <c r="C31" s="294">
        <v>1492.5</v>
      </c>
      <c r="D31" s="287">
        <v>75</v>
      </c>
      <c r="E31" s="288">
        <v>3741.2</v>
      </c>
      <c r="F31" s="313">
        <v>105</v>
      </c>
      <c r="G31" s="288">
        <v>5233.7</v>
      </c>
      <c r="H31" s="284" t="s">
        <v>558</v>
      </c>
      <c r="I31" s="295">
        <v>145.96</v>
      </c>
      <c r="J31" s="262"/>
      <c r="K31" s="262"/>
    </row>
    <row r="32" spans="1:11" ht="13.5" customHeight="1">
      <c r="A32" s="283" t="s">
        <v>73</v>
      </c>
      <c r="B32" s="287">
        <v>20</v>
      </c>
      <c r="C32" s="294">
        <v>997</v>
      </c>
      <c r="D32" s="287">
        <v>0</v>
      </c>
      <c r="E32" s="288">
        <v>0</v>
      </c>
      <c r="F32" s="313">
        <v>20</v>
      </c>
      <c r="G32" s="288">
        <v>997</v>
      </c>
      <c r="H32" s="284" t="s">
        <v>550</v>
      </c>
      <c r="I32" s="295">
        <v>219</v>
      </c>
      <c r="J32" s="262"/>
      <c r="K32" s="262"/>
    </row>
    <row r="33" spans="1:11" ht="13.5" customHeight="1">
      <c r="A33" s="283" t="s">
        <v>75</v>
      </c>
      <c r="B33" s="287">
        <v>20</v>
      </c>
      <c r="C33" s="294">
        <v>997</v>
      </c>
      <c r="D33" s="287">
        <v>10</v>
      </c>
      <c r="E33" s="288">
        <v>499.2</v>
      </c>
      <c r="F33" s="313">
        <v>30</v>
      </c>
      <c r="G33" s="288">
        <v>1496.2</v>
      </c>
      <c r="H33" s="284" t="s">
        <v>562</v>
      </c>
      <c r="I33" s="295">
        <v>285.33</v>
      </c>
      <c r="J33" s="262"/>
      <c r="K33" s="262"/>
    </row>
    <row r="34" spans="1:11" ht="13.5" customHeight="1">
      <c r="A34" s="283" t="s">
        <v>77</v>
      </c>
      <c r="B34" s="287">
        <v>55</v>
      </c>
      <c r="C34" s="294">
        <v>2741</v>
      </c>
      <c r="D34" s="287">
        <v>20</v>
      </c>
      <c r="E34" s="288">
        <v>998.4</v>
      </c>
      <c r="F34" s="313">
        <v>75</v>
      </c>
      <c r="G34" s="288">
        <v>3739.4</v>
      </c>
      <c r="H34" s="284" t="s">
        <v>559</v>
      </c>
      <c r="I34" s="295">
        <v>174.46</v>
      </c>
      <c r="J34" s="262"/>
      <c r="K34" s="262"/>
    </row>
    <row r="35" spans="1:11" ht="13.5" customHeight="1">
      <c r="A35" s="283" t="s">
        <v>447</v>
      </c>
      <c r="B35" s="287">
        <v>10</v>
      </c>
      <c r="C35" s="294">
        <v>497</v>
      </c>
      <c r="D35" s="287">
        <v>0</v>
      </c>
      <c r="E35" s="288">
        <v>0</v>
      </c>
      <c r="F35" s="313">
        <v>10</v>
      </c>
      <c r="G35" s="288">
        <v>497</v>
      </c>
      <c r="H35" s="284">
        <v>60634</v>
      </c>
      <c r="I35" s="295">
        <v>122</v>
      </c>
      <c r="J35" s="262"/>
      <c r="K35" s="262"/>
    </row>
    <row r="36" spans="1:11" ht="13.5" customHeight="1">
      <c r="A36" s="283" t="s">
        <v>257</v>
      </c>
      <c r="B36" s="287">
        <v>20</v>
      </c>
      <c r="C36" s="294">
        <v>998.5</v>
      </c>
      <c r="D36" s="287">
        <v>0</v>
      </c>
      <c r="E36" s="288">
        <v>0</v>
      </c>
      <c r="F36" s="313">
        <v>20</v>
      </c>
      <c r="G36" s="288">
        <v>998.5</v>
      </c>
      <c r="H36" s="284" t="s">
        <v>584</v>
      </c>
      <c r="I36" s="295">
        <v>241.48</v>
      </c>
      <c r="J36" s="262"/>
      <c r="K36" s="262"/>
    </row>
    <row r="37" spans="1:11" ht="13.5" customHeight="1">
      <c r="A37" s="283" t="s">
        <v>79</v>
      </c>
      <c r="B37" s="274"/>
      <c r="C37" s="294">
        <v>0</v>
      </c>
      <c r="D37" s="287">
        <v>3</v>
      </c>
      <c r="E37" s="323">
        <v>149.5</v>
      </c>
      <c r="F37" s="313">
        <v>3</v>
      </c>
      <c r="G37" s="284">
        <v>149.5</v>
      </c>
      <c r="H37" s="284">
        <v>49185.5</v>
      </c>
      <c r="I37" s="324">
        <v>329</v>
      </c>
      <c r="J37" s="262"/>
      <c r="K37" s="262"/>
    </row>
    <row r="38" spans="1:11" ht="13.5" customHeight="1">
      <c r="A38" s="283" t="s">
        <v>221</v>
      </c>
      <c r="B38" s="287">
        <v>90</v>
      </c>
      <c r="C38" s="294">
        <v>4486.5</v>
      </c>
      <c r="D38" s="287">
        <v>10</v>
      </c>
      <c r="E38" s="288">
        <v>499.2</v>
      </c>
      <c r="F38" s="313">
        <v>100</v>
      </c>
      <c r="G38" s="288">
        <v>4985.7</v>
      </c>
      <c r="H38" s="284" t="s">
        <v>568</v>
      </c>
      <c r="I38" s="295">
        <v>172.1</v>
      </c>
      <c r="J38" s="262"/>
      <c r="K38" s="262"/>
    </row>
    <row r="39" spans="1:11" ht="13.5" customHeight="1">
      <c r="A39" s="283" t="s">
        <v>81</v>
      </c>
      <c r="B39" s="287">
        <v>40</v>
      </c>
      <c r="C39" s="294">
        <v>1995.5</v>
      </c>
      <c r="D39" s="287">
        <v>0</v>
      </c>
      <c r="E39" s="325">
        <v>0</v>
      </c>
      <c r="F39" s="313">
        <v>40</v>
      </c>
      <c r="G39" s="284">
        <v>1995.5</v>
      </c>
      <c r="H39" s="284" t="s">
        <v>586</v>
      </c>
      <c r="I39" s="323">
        <v>158.11</v>
      </c>
      <c r="J39" s="262"/>
      <c r="K39" s="262"/>
    </row>
    <row r="40" spans="1:11" ht="13.5" customHeight="1">
      <c r="A40" s="283" t="s">
        <v>83</v>
      </c>
      <c r="B40" s="287">
        <v>700</v>
      </c>
      <c r="C40" s="294">
        <v>34924.5</v>
      </c>
      <c r="D40" s="287">
        <v>45</v>
      </c>
      <c r="E40" s="288">
        <v>2246</v>
      </c>
      <c r="F40" s="313">
        <v>745</v>
      </c>
      <c r="G40" s="288">
        <v>37170.5</v>
      </c>
      <c r="H40" s="284" t="s">
        <v>551</v>
      </c>
      <c r="I40" s="295">
        <v>188.11</v>
      </c>
      <c r="J40" s="262"/>
      <c r="K40" s="262"/>
    </row>
    <row r="41" spans="1:11" ht="13.5" customHeight="1">
      <c r="A41" s="283" t="s">
        <v>85</v>
      </c>
      <c r="B41" s="287">
        <v>15</v>
      </c>
      <c r="C41" s="294">
        <v>750</v>
      </c>
      <c r="D41" s="287">
        <v>0</v>
      </c>
      <c r="E41" s="288">
        <v>0</v>
      </c>
      <c r="F41" s="313">
        <v>15</v>
      </c>
      <c r="G41" s="288">
        <v>750</v>
      </c>
      <c r="H41" s="284" t="s">
        <v>578</v>
      </c>
      <c r="I41" s="295">
        <v>140</v>
      </c>
      <c r="J41" s="262"/>
      <c r="K41" s="262"/>
    </row>
    <row r="42" spans="1:11" ht="13.5" customHeight="1">
      <c r="A42" s="283" t="s">
        <v>344</v>
      </c>
      <c r="B42" s="287">
        <v>10</v>
      </c>
      <c r="C42" s="294">
        <v>500</v>
      </c>
      <c r="D42" s="287">
        <v>0</v>
      </c>
      <c r="E42" s="288">
        <v>0</v>
      </c>
      <c r="F42" s="313">
        <v>10</v>
      </c>
      <c r="G42" s="288">
        <v>500</v>
      </c>
      <c r="H42" s="284" t="s">
        <v>563</v>
      </c>
      <c r="I42" s="295">
        <v>321</v>
      </c>
      <c r="J42" s="262"/>
      <c r="K42" s="262"/>
    </row>
    <row r="43" spans="1:11" ht="13.5" customHeight="1">
      <c r="A43" s="283" t="s">
        <v>150</v>
      </c>
      <c r="B43" s="287">
        <v>50</v>
      </c>
      <c r="C43" s="294">
        <v>2497</v>
      </c>
      <c r="D43" s="287">
        <v>0</v>
      </c>
      <c r="E43" s="325">
        <v>0</v>
      </c>
      <c r="F43" s="313">
        <v>50</v>
      </c>
      <c r="G43" s="284">
        <v>2497</v>
      </c>
      <c r="H43" s="284" t="s">
        <v>585</v>
      </c>
      <c r="I43" s="323">
        <v>170.05</v>
      </c>
      <c r="J43" s="262"/>
      <c r="K43" s="262"/>
    </row>
    <row r="44" spans="1:11" ht="13.5" customHeight="1">
      <c r="A44" s="283" t="s">
        <v>185</v>
      </c>
      <c r="B44" s="287">
        <v>41</v>
      </c>
      <c r="C44" s="294">
        <v>2041</v>
      </c>
      <c r="D44" s="287">
        <v>0</v>
      </c>
      <c r="E44" s="288">
        <v>0</v>
      </c>
      <c r="F44" s="313">
        <v>41</v>
      </c>
      <c r="G44" s="288">
        <v>2041</v>
      </c>
      <c r="H44" s="284" t="s">
        <v>569</v>
      </c>
      <c r="I44" s="295">
        <v>210.96</v>
      </c>
      <c r="J44" s="262"/>
      <c r="K44" s="262"/>
    </row>
    <row r="45" spans="1:11" ht="13.5" customHeight="1">
      <c r="A45" s="283" t="s">
        <v>226</v>
      </c>
      <c r="B45" s="287">
        <v>20</v>
      </c>
      <c r="C45" s="294">
        <v>995.5</v>
      </c>
      <c r="D45" s="287">
        <v>10</v>
      </c>
      <c r="E45" s="288">
        <v>499</v>
      </c>
      <c r="F45" s="313">
        <v>30</v>
      </c>
      <c r="G45" s="288">
        <v>1494.5</v>
      </c>
      <c r="H45" s="284" t="s">
        <v>552</v>
      </c>
      <c r="I45" s="295">
        <v>175.83</v>
      </c>
      <c r="J45" s="262"/>
      <c r="K45" s="262"/>
    </row>
    <row r="46" spans="1:11" ht="13.5" customHeight="1">
      <c r="A46" s="283" t="s">
        <v>564</v>
      </c>
      <c r="B46" s="274"/>
      <c r="C46" s="294">
        <v>0</v>
      </c>
      <c r="D46" s="287">
        <v>5</v>
      </c>
      <c r="E46" s="288">
        <v>249.5</v>
      </c>
      <c r="F46" s="313">
        <v>5</v>
      </c>
      <c r="G46" s="288">
        <v>249.5</v>
      </c>
      <c r="H46" s="284">
        <v>68113.5</v>
      </c>
      <c r="I46" s="295">
        <v>273</v>
      </c>
      <c r="J46" s="262"/>
      <c r="K46" s="262"/>
    </row>
    <row r="47" spans="1:11" ht="13.5" customHeight="1">
      <c r="A47" s="283" t="s">
        <v>155</v>
      </c>
      <c r="B47" s="287">
        <v>10</v>
      </c>
      <c r="C47" s="294">
        <v>498.5</v>
      </c>
      <c r="D47" s="287">
        <v>0</v>
      </c>
      <c r="E47" s="325">
        <v>0</v>
      </c>
      <c r="F47" s="313">
        <v>10</v>
      </c>
      <c r="G47" s="284">
        <v>498.5</v>
      </c>
      <c r="H47" s="284" t="s">
        <v>587</v>
      </c>
      <c r="I47" s="324">
        <v>216</v>
      </c>
      <c r="J47" s="262"/>
      <c r="K47" s="262"/>
    </row>
    <row r="48" spans="1:11" ht="13.5" customHeight="1">
      <c r="A48" s="283" t="s">
        <v>92</v>
      </c>
      <c r="B48" s="287">
        <v>10</v>
      </c>
      <c r="C48" s="294">
        <v>498.5</v>
      </c>
      <c r="D48" s="287">
        <v>0</v>
      </c>
      <c r="E48" s="288">
        <v>0</v>
      </c>
      <c r="F48" s="313">
        <v>10</v>
      </c>
      <c r="G48" s="288">
        <v>498.5</v>
      </c>
      <c r="H48" s="284" t="s">
        <v>570</v>
      </c>
      <c r="I48" s="295">
        <v>234</v>
      </c>
      <c r="J48" s="262"/>
      <c r="K48" s="262"/>
    </row>
    <row r="49" spans="1:11" ht="13.5" customHeight="1">
      <c r="A49" s="283" t="s">
        <v>229</v>
      </c>
      <c r="B49" s="287">
        <v>90</v>
      </c>
      <c r="C49" s="294">
        <v>4488</v>
      </c>
      <c r="D49" s="287">
        <v>0</v>
      </c>
      <c r="E49" s="288">
        <v>0</v>
      </c>
      <c r="F49" s="313">
        <v>90</v>
      </c>
      <c r="G49" s="288">
        <v>4488</v>
      </c>
      <c r="H49" s="284" t="s">
        <v>553</v>
      </c>
      <c r="I49" s="295">
        <v>130.78</v>
      </c>
      <c r="J49" s="262"/>
      <c r="K49" s="262"/>
    </row>
    <row r="50" spans="1:11" ht="13.5" customHeight="1">
      <c r="A50" s="283" t="s">
        <v>187</v>
      </c>
      <c r="B50" s="287">
        <v>15</v>
      </c>
      <c r="C50" s="294">
        <v>745.5</v>
      </c>
      <c r="D50" s="287">
        <v>0</v>
      </c>
      <c r="E50" s="288">
        <v>0</v>
      </c>
      <c r="F50" s="313">
        <v>15</v>
      </c>
      <c r="G50" s="288">
        <v>745.5</v>
      </c>
      <c r="H50" s="284" t="s">
        <v>560</v>
      </c>
      <c r="I50" s="295">
        <v>192.54</v>
      </c>
      <c r="J50" s="262"/>
      <c r="K50" s="262"/>
    </row>
    <row r="51" spans="1:11" ht="13.5" customHeight="1">
      <c r="A51" s="283" t="s">
        <v>157</v>
      </c>
      <c r="B51" s="287">
        <v>10</v>
      </c>
      <c r="C51" s="294">
        <v>500</v>
      </c>
      <c r="D51" s="287">
        <v>0</v>
      </c>
      <c r="E51" s="288">
        <v>0</v>
      </c>
      <c r="F51" s="313">
        <v>10</v>
      </c>
      <c r="G51" s="288">
        <v>500</v>
      </c>
      <c r="H51" s="284" t="s">
        <v>554</v>
      </c>
      <c r="I51" s="295">
        <v>285</v>
      </c>
      <c r="J51" s="262"/>
      <c r="K51" s="262"/>
    </row>
    <row r="52" spans="1:11" ht="13.5" customHeight="1">
      <c r="A52" s="283" t="s">
        <v>94</v>
      </c>
      <c r="B52" s="274"/>
      <c r="C52" s="294">
        <v>0</v>
      </c>
      <c r="D52" s="287">
        <v>50</v>
      </c>
      <c r="E52" s="326">
        <v>2495.8</v>
      </c>
      <c r="F52" s="313">
        <v>50</v>
      </c>
      <c r="G52" s="284">
        <v>2495.8</v>
      </c>
      <c r="H52" s="284" t="s">
        <v>588</v>
      </c>
      <c r="I52" s="324">
        <v>196.3</v>
      </c>
      <c r="J52" s="262"/>
      <c r="K52" s="262"/>
    </row>
    <row r="53" spans="1:11" ht="13.5" customHeight="1">
      <c r="A53" s="283" t="s">
        <v>96</v>
      </c>
      <c r="B53" s="287">
        <v>45</v>
      </c>
      <c r="C53" s="294">
        <v>2245.5</v>
      </c>
      <c r="D53" s="287">
        <v>0</v>
      </c>
      <c r="E53" s="288">
        <v>0</v>
      </c>
      <c r="F53" s="313">
        <v>45</v>
      </c>
      <c r="G53" s="288">
        <v>2245.5</v>
      </c>
      <c r="H53" s="284" t="s">
        <v>547</v>
      </c>
      <c r="I53" s="295">
        <v>241.36</v>
      </c>
      <c r="J53" s="262"/>
      <c r="K53" s="262"/>
    </row>
    <row r="54" spans="1:11" ht="13.5" customHeight="1">
      <c r="A54" s="283" t="s">
        <v>98</v>
      </c>
      <c r="B54" s="287">
        <v>20</v>
      </c>
      <c r="C54" s="294">
        <f>498.5+497</f>
        <v>995.5</v>
      </c>
      <c r="D54" s="287">
        <v>10</v>
      </c>
      <c r="E54" s="323">
        <v>499.2</v>
      </c>
      <c r="F54" s="313">
        <f>20+10</f>
        <v>30</v>
      </c>
      <c r="G54" s="284">
        <f>997.7+497</f>
        <v>1494.7</v>
      </c>
      <c r="H54" s="284">
        <f>219992.5+88466</f>
        <v>308458.5</v>
      </c>
      <c r="I54" s="324">
        <f>H54/G54</f>
        <v>206.3681675252559</v>
      </c>
      <c r="J54" s="262"/>
      <c r="K54" s="262"/>
    </row>
    <row r="55" spans="1:11" ht="13.5" customHeight="1">
      <c r="A55" s="283" t="s">
        <v>237</v>
      </c>
      <c r="B55" s="287">
        <v>60</v>
      </c>
      <c r="C55" s="294">
        <v>2994</v>
      </c>
      <c r="D55" s="287">
        <v>50</v>
      </c>
      <c r="E55" s="288">
        <v>2493.6</v>
      </c>
      <c r="F55" s="313">
        <v>110</v>
      </c>
      <c r="G55" s="288">
        <v>5487.6</v>
      </c>
      <c r="H55" s="284" t="s">
        <v>571</v>
      </c>
      <c r="I55" s="295">
        <v>192.19</v>
      </c>
      <c r="J55" s="262"/>
      <c r="K55" s="262"/>
    </row>
    <row r="56" spans="1:11" ht="13.5" customHeight="1">
      <c r="A56" s="283" t="s">
        <v>99</v>
      </c>
      <c r="B56" s="274"/>
      <c r="C56" s="294">
        <v>0</v>
      </c>
      <c r="D56" s="287">
        <v>20</v>
      </c>
      <c r="E56" s="288">
        <v>997.7</v>
      </c>
      <c r="F56" s="313">
        <v>20</v>
      </c>
      <c r="G56" s="288">
        <v>997.7</v>
      </c>
      <c r="H56" s="284" t="s">
        <v>548</v>
      </c>
      <c r="I56" s="295">
        <v>255.47</v>
      </c>
      <c r="J56" s="262"/>
      <c r="K56" s="262"/>
    </row>
    <row r="57" spans="1:11" ht="13.5" customHeight="1">
      <c r="A57" s="283" t="s">
        <v>103</v>
      </c>
      <c r="B57" s="287">
        <v>11</v>
      </c>
      <c r="C57" s="294">
        <v>550</v>
      </c>
      <c r="D57" s="287">
        <v>0</v>
      </c>
      <c r="E57" s="288">
        <v>0</v>
      </c>
      <c r="F57" s="313">
        <v>11</v>
      </c>
      <c r="G57" s="288">
        <v>550</v>
      </c>
      <c r="H57" s="284" t="s">
        <v>549</v>
      </c>
      <c r="I57" s="295">
        <v>276</v>
      </c>
      <c r="J57" s="262"/>
      <c r="K57" s="262"/>
    </row>
    <row r="58" spans="1:11" ht="13.5" customHeight="1">
      <c r="A58" s="283" t="s">
        <v>555</v>
      </c>
      <c r="B58" s="287">
        <v>20</v>
      </c>
      <c r="C58" s="294">
        <v>997</v>
      </c>
      <c r="D58" s="287">
        <v>0</v>
      </c>
      <c r="E58" s="288">
        <v>0</v>
      </c>
      <c r="F58" s="313">
        <v>20</v>
      </c>
      <c r="G58" s="288">
        <v>997</v>
      </c>
      <c r="H58" s="284" t="s">
        <v>556</v>
      </c>
      <c r="I58" s="295">
        <v>126.5</v>
      </c>
      <c r="J58" s="262"/>
      <c r="K58" s="262"/>
    </row>
    <row r="59" spans="1:11" ht="13.5" customHeight="1">
      <c r="A59" s="283" t="s">
        <v>581</v>
      </c>
      <c r="B59" s="287">
        <v>10</v>
      </c>
      <c r="C59" s="294">
        <v>500</v>
      </c>
      <c r="D59" s="287">
        <v>10</v>
      </c>
      <c r="E59" s="288">
        <v>499.2</v>
      </c>
      <c r="F59" s="313">
        <v>20</v>
      </c>
      <c r="G59" s="288">
        <v>999.2</v>
      </c>
      <c r="H59" s="284" t="s">
        <v>582</v>
      </c>
      <c r="I59" s="295">
        <v>158.47</v>
      </c>
      <c r="J59" s="262"/>
      <c r="K59" s="262"/>
    </row>
    <row r="60" spans="1:11" ht="13.5" customHeight="1">
      <c r="A60" s="283" t="s">
        <v>395</v>
      </c>
      <c r="B60" s="274"/>
      <c r="C60" s="294">
        <v>0</v>
      </c>
      <c r="D60" s="287">
        <v>5</v>
      </c>
      <c r="E60" s="288">
        <v>249.5</v>
      </c>
      <c r="F60" s="313">
        <v>5</v>
      </c>
      <c r="G60" s="288">
        <v>249.5</v>
      </c>
      <c r="H60" s="284">
        <v>68612.5</v>
      </c>
      <c r="I60" s="295">
        <v>275</v>
      </c>
      <c r="J60" s="262"/>
      <c r="K60" s="262"/>
    </row>
    <row r="61" spans="1:11" ht="13.5" customHeight="1">
      <c r="A61" s="283" t="s">
        <v>194</v>
      </c>
      <c r="B61" s="307">
        <v>26</v>
      </c>
      <c r="C61" s="308">
        <v>1298.5</v>
      </c>
      <c r="D61" s="307">
        <v>0</v>
      </c>
      <c r="E61" s="309">
        <v>0</v>
      </c>
      <c r="F61" s="327">
        <v>26</v>
      </c>
      <c r="G61" s="309">
        <v>1298.5</v>
      </c>
      <c r="H61" s="282" t="s">
        <v>546</v>
      </c>
      <c r="I61" s="310">
        <v>206.6</v>
      </c>
      <c r="J61" s="262"/>
      <c r="K61" s="262"/>
    </row>
    <row r="62" spans="1:10" ht="13.5" customHeight="1">
      <c r="A62" s="283" t="s">
        <v>14</v>
      </c>
      <c r="B62" s="315">
        <v>4036</v>
      </c>
      <c r="C62" s="308" t="s">
        <v>589</v>
      </c>
      <c r="D62" s="307">
        <v>743</v>
      </c>
      <c r="E62" s="328">
        <v>37081.9</v>
      </c>
      <c r="F62" s="327">
        <v>4779</v>
      </c>
      <c r="G62" s="282" t="s">
        <v>590</v>
      </c>
      <c r="H62" s="282" t="s">
        <v>591</v>
      </c>
      <c r="I62" s="329">
        <v>198.3</v>
      </c>
      <c r="J62" s="1"/>
    </row>
    <row r="63" spans="1:10" ht="13.5" customHeight="1">
      <c r="A63" s="263" t="s">
        <v>117</v>
      </c>
      <c r="B63" s="289"/>
      <c r="C63" s="276"/>
      <c r="D63" s="289"/>
      <c r="E63" s="290"/>
      <c r="F63" s="289"/>
      <c r="G63" s="276"/>
      <c r="H63" s="278"/>
      <c r="I63" s="278"/>
      <c r="J63" s="1"/>
    </row>
    <row r="64" spans="1:10" ht="13.5" customHeight="1">
      <c r="A64" s="263" t="s">
        <v>118</v>
      </c>
      <c r="B64" s="289"/>
      <c r="C64" s="276"/>
      <c r="D64" s="289"/>
      <c r="E64" s="290"/>
      <c r="F64" s="291"/>
      <c r="G64" s="292" t="s">
        <v>119</v>
      </c>
      <c r="H64" s="278"/>
      <c r="I64" s="278"/>
      <c r="J64" s="1"/>
    </row>
    <row r="65" spans="1:10" ht="13.5" customHeight="1">
      <c r="A65" s="263" t="s">
        <v>120</v>
      </c>
      <c r="B65" s="289"/>
      <c r="C65" s="276"/>
      <c r="D65" s="289"/>
      <c r="E65" s="1"/>
      <c r="F65" s="290"/>
      <c r="G65" s="293" t="s">
        <v>121</v>
      </c>
      <c r="H65" s="278"/>
      <c r="I65" s="278"/>
      <c r="J65" s="1"/>
    </row>
    <row r="66" spans="1:10" ht="13.5" customHeight="1">
      <c r="A66" s="263" t="s">
        <v>122</v>
      </c>
      <c r="B66" s="289"/>
      <c r="C66" s="276"/>
      <c r="D66" s="289"/>
      <c r="E66" s="290"/>
      <c r="F66" s="289"/>
      <c r="G66" s="276"/>
      <c r="H66" s="278"/>
      <c r="I66" s="278"/>
      <c r="J66" s="1"/>
    </row>
    <row r="67" spans="1:9" ht="13.5" customHeight="1">
      <c r="A67" s="263" t="s">
        <v>123</v>
      </c>
      <c r="B67" s="289"/>
      <c r="C67" s="276"/>
      <c r="D67" s="289"/>
      <c r="E67" s="290"/>
      <c r="F67" s="289"/>
      <c r="G67" s="276"/>
      <c r="H67" s="278"/>
      <c r="I67" s="278"/>
    </row>
    <row r="68" ht="13.5" customHeight="1">
      <c r="A68" s="1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3.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3.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3.5" customHeight="1">
      <c r="A108" s="41"/>
      <c r="B108" s="42"/>
      <c r="C108" s="44"/>
      <c r="D108" s="42"/>
      <c r="E108" s="44"/>
      <c r="F108" s="42"/>
      <c r="G108" s="44"/>
      <c r="H108" s="47"/>
      <c r="I108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49">
      <selection activeCell="A59" sqref="A59:I63"/>
    </sheetView>
  </sheetViews>
  <sheetFormatPr defaultColWidth="8.8515625" defaultRowHeight="14.2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4.25" customHeight="1">
      <c r="A1" s="263" t="s">
        <v>495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4.25" customHeight="1">
      <c r="A2" s="263" t="s">
        <v>496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4.2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4.2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4.2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4.2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4.2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4.25" customHeight="1">
      <c r="A8" s="316" t="s">
        <v>497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4.2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4.2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4.25" customHeight="1">
      <c r="A11" s="283" t="s">
        <v>468</v>
      </c>
      <c r="B11" s="312"/>
      <c r="C11" s="294">
        <v>0</v>
      </c>
      <c r="D11" s="313"/>
      <c r="E11" s="288"/>
      <c r="F11" s="313"/>
      <c r="G11" s="288"/>
      <c r="H11" s="284"/>
      <c r="I11" s="295"/>
      <c r="J11" s="262"/>
      <c r="K11" s="262"/>
    </row>
    <row r="12" spans="1:11" ht="14.2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4.2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4.25" customHeight="1">
      <c r="A14" s="279" t="s">
        <v>464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4.25" customHeight="1">
      <c r="A15" s="283" t="s">
        <v>319</v>
      </c>
      <c r="B15" s="287">
        <v>10</v>
      </c>
      <c r="C15" s="294">
        <v>498.5</v>
      </c>
      <c r="D15" s="287">
        <v>0</v>
      </c>
      <c r="E15" s="288">
        <v>0</v>
      </c>
      <c r="F15" s="287">
        <v>10</v>
      </c>
      <c r="G15" s="288">
        <v>498.5</v>
      </c>
      <c r="H15" s="284">
        <v>74775</v>
      </c>
      <c r="I15" s="284">
        <v>150</v>
      </c>
      <c r="J15" s="262"/>
      <c r="K15" s="262"/>
    </row>
    <row r="16" spans="1:11" ht="14.25" customHeight="1">
      <c r="A16" s="283" t="s">
        <v>53</v>
      </c>
      <c r="B16" s="286">
        <v>1260</v>
      </c>
      <c r="C16" s="294">
        <v>62854.5</v>
      </c>
      <c r="D16" s="287">
        <v>80</v>
      </c>
      <c r="E16" s="288">
        <v>3993.6</v>
      </c>
      <c r="F16" s="286">
        <v>1340</v>
      </c>
      <c r="G16" s="288">
        <v>66848.1</v>
      </c>
      <c r="H16" s="284" t="s">
        <v>498</v>
      </c>
      <c r="I16" s="284">
        <v>186.43</v>
      </c>
      <c r="J16" s="262"/>
      <c r="K16" s="262"/>
    </row>
    <row r="17" spans="1:11" ht="14.25" customHeight="1">
      <c r="A17" s="283" t="s">
        <v>499</v>
      </c>
      <c r="B17" s="287">
        <v>50</v>
      </c>
      <c r="C17" s="294">
        <v>2485</v>
      </c>
      <c r="D17" s="287">
        <v>0</v>
      </c>
      <c r="E17" s="288">
        <v>0</v>
      </c>
      <c r="F17" s="287">
        <v>50</v>
      </c>
      <c r="G17" s="288">
        <v>2485</v>
      </c>
      <c r="H17" s="284" t="s">
        <v>500</v>
      </c>
      <c r="I17" s="284">
        <v>120.2</v>
      </c>
      <c r="J17" s="262"/>
      <c r="K17" s="262"/>
    </row>
    <row r="18" spans="1:11" ht="14.25" customHeight="1">
      <c r="A18" s="283" t="s">
        <v>128</v>
      </c>
      <c r="B18" s="287">
        <v>65</v>
      </c>
      <c r="C18" s="294">
        <v>3239.5</v>
      </c>
      <c r="D18" s="287">
        <v>103</v>
      </c>
      <c r="E18" s="288">
        <v>5138</v>
      </c>
      <c r="F18" s="287">
        <v>168</v>
      </c>
      <c r="G18" s="288">
        <v>8377.5</v>
      </c>
      <c r="H18" s="284" t="s">
        <v>501</v>
      </c>
      <c r="I18" s="284">
        <v>184.65</v>
      </c>
      <c r="J18" s="262"/>
      <c r="K18" s="262"/>
    </row>
    <row r="19" spans="1:11" ht="14.25" customHeight="1">
      <c r="A19" s="283" t="s">
        <v>173</v>
      </c>
      <c r="B19" s="274"/>
      <c r="C19" s="294">
        <v>0</v>
      </c>
      <c r="D19" s="287">
        <v>37</v>
      </c>
      <c r="E19" s="288">
        <v>1842.3</v>
      </c>
      <c r="F19" s="287">
        <v>37</v>
      </c>
      <c r="G19" s="288">
        <v>1842.3</v>
      </c>
      <c r="H19" s="284" t="s">
        <v>502</v>
      </c>
      <c r="I19" s="284">
        <v>139.06</v>
      </c>
      <c r="J19" s="262"/>
      <c r="K19" s="262"/>
    </row>
    <row r="20" spans="1:11" ht="14.25" customHeight="1">
      <c r="A20" s="283" t="s">
        <v>205</v>
      </c>
      <c r="B20" s="287">
        <v>50</v>
      </c>
      <c r="C20" s="294">
        <v>2485</v>
      </c>
      <c r="D20" s="287">
        <v>0</v>
      </c>
      <c r="E20" s="288">
        <v>0</v>
      </c>
      <c r="F20" s="287">
        <v>50</v>
      </c>
      <c r="G20" s="288">
        <v>2485</v>
      </c>
      <c r="H20" s="284" t="s">
        <v>503</v>
      </c>
      <c r="I20" s="284">
        <v>121.4</v>
      </c>
      <c r="J20" s="262"/>
      <c r="K20" s="262"/>
    </row>
    <row r="21" spans="1:11" ht="14.25" customHeight="1">
      <c r="A21" s="283" t="s">
        <v>174</v>
      </c>
      <c r="B21" s="287">
        <v>112</v>
      </c>
      <c r="C21" s="294">
        <v>5595.5</v>
      </c>
      <c r="D21" s="287">
        <v>0</v>
      </c>
      <c r="E21" s="288">
        <v>0</v>
      </c>
      <c r="F21" s="287">
        <v>112</v>
      </c>
      <c r="G21" s="288">
        <v>5595.5</v>
      </c>
      <c r="H21" s="284" t="s">
        <v>504</v>
      </c>
      <c r="I21" s="284">
        <v>227.5</v>
      </c>
      <c r="J21" s="262"/>
      <c r="K21" s="262"/>
    </row>
    <row r="22" spans="1:11" ht="14.25" customHeight="1">
      <c r="A22" s="283" t="s">
        <v>130</v>
      </c>
      <c r="B22" s="287">
        <v>10</v>
      </c>
      <c r="C22" s="294">
        <v>498.5</v>
      </c>
      <c r="D22" s="287">
        <v>0</v>
      </c>
      <c r="E22" s="288">
        <v>0</v>
      </c>
      <c r="F22" s="287">
        <v>10</v>
      </c>
      <c r="G22" s="288">
        <v>498.5</v>
      </c>
      <c r="H22" s="284">
        <v>68793</v>
      </c>
      <c r="I22" s="284">
        <v>138</v>
      </c>
      <c r="J22" s="262"/>
      <c r="K22" s="262"/>
    </row>
    <row r="23" spans="1:11" ht="14.25" customHeight="1">
      <c r="A23" s="283" t="s">
        <v>477</v>
      </c>
      <c r="B23" s="287">
        <v>155</v>
      </c>
      <c r="C23" s="294">
        <v>7732</v>
      </c>
      <c r="D23" s="287">
        <v>0</v>
      </c>
      <c r="E23" s="288">
        <v>0</v>
      </c>
      <c r="F23" s="287">
        <v>155</v>
      </c>
      <c r="G23" s="288">
        <v>7732</v>
      </c>
      <c r="H23" s="284" t="s">
        <v>505</v>
      </c>
      <c r="I23" s="284">
        <v>209.47</v>
      </c>
      <c r="J23" s="262"/>
      <c r="K23" s="262"/>
    </row>
    <row r="24" spans="1:11" ht="14.25" customHeight="1">
      <c r="A24" s="283" t="s">
        <v>61</v>
      </c>
      <c r="B24" s="287">
        <v>20</v>
      </c>
      <c r="C24" s="294">
        <v>994</v>
      </c>
      <c r="D24" s="287">
        <v>0</v>
      </c>
      <c r="E24" s="288">
        <v>0</v>
      </c>
      <c r="F24" s="287">
        <v>20</v>
      </c>
      <c r="G24" s="288">
        <v>994</v>
      </c>
      <c r="H24" s="284" t="s">
        <v>506</v>
      </c>
      <c r="I24" s="284">
        <v>120</v>
      </c>
      <c r="J24" s="262"/>
      <c r="K24" s="262"/>
    </row>
    <row r="25" spans="1:11" ht="14.25" customHeight="1">
      <c r="A25" s="283" t="s">
        <v>63</v>
      </c>
      <c r="B25" s="287">
        <f>40+52</f>
        <v>92</v>
      </c>
      <c r="C25" s="294">
        <f>1991+2589.5</f>
        <v>4580.5</v>
      </c>
      <c r="D25" s="287">
        <v>0</v>
      </c>
      <c r="E25" s="288">
        <v>0</v>
      </c>
      <c r="F25" s="287">
        <f>40+52</f>
        <v>92</v>
      </c>
      <c r="G25" s="288">
        <f>1991+2589.5</f>
        <v>4580.5</v>
      </c>
      <c r="H25" s="284">
        <f>254866+535478.5</f>
        <v>790344.5</v>
      </c>
      <c r="I25" s="284">
        <f>H25/G25</f>
        <v>172.54546446894443</v>
      </c>
      <c r="J25" s="262"/>
      <c r="K25" s="262"/>
    </row>
    <row r="26" spans="1:11" ht="14.25" customHeight="1">
      <c r="A26" s="283" t="s">
        <v>329</v>
      </c>
      <c r="B26" s="287">
        <v>11</v>
      </c>
      <c r="C26" s="294">
        <v>548.5</v>
      </c>
      <c r="D26" s="287">
        <v>0</v>
      </c>
      <c r="E26" s="288">
        <v>0</v>
      </c>
      <c r="F26" s="287">
        <v>11</v>
      </c>
      <c r="G26" s="288">
        <v>548.5</v>
      </c>
      <c r="H26" s="284" t="s">
        <v>507</v>
      </c>
      <c r="I26" s="284">
        <v>316</v>
      </c>
      <c r="J26" s="262"/>
      <c r="K26" s="262"/>
    </row>
    <row r="27" spans="1:11" ht="14.25" customHeight="1">
      <c r="A27" s="283" t="s">
        <v>136</v>
      </c>
      <c r="B27" s="287">
        <v>50</v>
      </c>
      <c r="C27" s="294">
        <v>2495.5</v>
      </c>
      <c r="D27" s="287">
        <v>0</v>
      </c>
      <c r="E27" s="288">
        <v>0</v>
      </c>
      <c r="F27" s="287">
        <v>50</v>
      </c>
      <c r="G27" s="288">
        <v>2495.5</v>
      </c>
      <c r="H27" s="284" t="s">
        <v>508</v>
      </c>
      <c r="I27" s="284">
        <v>131.21</v>
      </c>
      <c r="J27" s="262"/>
      <c r="K27" s="262"/>
    </row>
    <row r="28" spans="1:11" ht="14.25" customHeight="1">
      <c r="A28" s="283" t="s">
        <v>67</v>
      </c>
      <c r="B28" s="287">
        <v>30</v>
      </c>
      <c r="C28" s="294">
        <v>1495.5</v>
      </c>
      <c r="D28" s="287">
        <v>70</v>
      </c>
      <c r="E28" s="288">
        <v>3494.4</v>
      </c>
      <c r="F28" s="287">
        <v>100</v>
      </c>
      <c r="G28" s="288">
        <v>4989.9</v>
      </c>
      <c r="H28" s="284" t="s">
        <v>509</v>
      </c>
      <c r="I28" s="284">
        <v>201</v>
      </c>
      <c r="J28" s="262"/>
      <c r="K28" s="262"/>
    </row>
    <row r="29" spans="1:11" ht="14.25" customHeight="1">
      <c r="A29" s="283" t="s">
        <v>69</v>
      </c>
      <c r="B29" s="287">
        <v>60</v>
      </c>
      <c r="C29" s="294">
        <v>2995.5</v>
      </c>
      <c r="D29" s="287">
        <v>0</v>
      </c>
      <c r="E29" s="288">
        <v>0</v>
      </c>
      <c r="F29" s="287">
        <v>60</v>
      </c>
      <c r="G29" s="288">
        <v>2995.5</v>
      </c>
      <c r="H29" s="284" t="s">
        <v>510</v>
      </c>
      <c r="I29" s="284">
        <v>216.52</v>
      </c>
      <c r="J29" s="262"/>
      <c r="K29" s="262"/>
    </row>
    <row r="30" spans="1:11" ht="14.25" customHeight="1">
      <c r="A30" s="283" t="s">
        <v>71</v>
      </c>
      <c r="B30" s="286">
        <v>1140</v>
      </c>
      <c r="C30" s="294">
        <v>56863.5</v>
      </c>
      <c r="D30" s="287">
        <v>209</v>
      </c>
      <c r="E30" s="288">
        <v>10433.4</v>
      </c>
      <c r="F30" s="286">
        <v>1349</v>
      </c>
      <c r="G30" s="288">
        <v>67296.9</v>
      </c>
      <c r="H30" s="284" t="s">
        <v>511</v>
      </c>
      <c r="I30" s="284">
        <v>186.25</v>
      </c>
      <c r="J30" s="262"/>
      <c r="K30" s="262"/>
    </row>
    <row r="31" spans="1:11" ht="14.25" customHeight="1">
      <c r="A31" s="283" t="s">
        <v>141</v>
      </c>
      <c r="B31" s="287">
        <v>60</v>
      </c>
      <c r="C31" s="294">
        <v>2989.5</v>
      </c>
      <c r="D31" s="287">
        <v>80</v>
      </c>
      <c r="E31" s="288">
        <v>3990.4</v>
      </c>
      <c r="F31" s="287">
        <v>140</v>
      </c>
      <c r="G31" s="288">
        <v>6979.9</v>
      </c>
      <c r="H31" s="284" t="s">
        <v>512</v>
      </c>
      <c r="I31" s="284">
        <v>172.18</v>
      </c>
      <c r="J31" s="262"/>
      <c r="K31" s="262"/>
    </row>
    <row r="32" spans="1:11" ht="14.25" customHeight="1">
      <c r="A32" s="283" t="s">
        <v>73</v>
      </c>
      <c r="B32" s="287">
        <v>10</v>
      </c>
      <c r="C32" s="294">
        <v>498.5</v>
      </c>
      <c r="D32" s="287">
        <v>0</v>
      </c>
      <c r="E32" s="288">
        <v>0</v>
      </c>
      <c r="F32" s="287">
        <v>10</v>
      </c>
      <c r="G32" s="288">
        <v>498.5</v>
      </c>
      <c r="H32" s="284" t="s">
        <v>513</v>
      </c>
      <c r="I32" s="284">
        <v>206</v>
      </c>
      <c r="J32" s="262"/>
      <c r="K32" s="262"/>
    </row>
    <row r="33" spans="1:11" ht="14.25" customHeight="1">
      <c r="A33" s="283" t="s">
        <v>77</v>
      </c>
      <c r="B33" s="287">
        <v>130</v>
      </c>
      <c r="C33" s="294">
        <v>6468.5</v>
      </c>
      <c r="D33" s="287">
        <f>65+10</f>
        <v>75</v>
      </c>
      <c r="E33" s="288">
        <f>3242.3+498.4</f>
        <v>3740.7000000000003</v>
      </c>
      <c r="F33" s="287">
        <f>195+10</f>
        <v>205</v>
      </c>
      <c r="G33" s="288">
        <f>9710.8+498.4</f>
        <v>10209.199999999999</v>
      </c>
      <c r="H33" s="284">
        <f>1558847.8+72766.4</f>
        <v>1631614.2</v>
      </c>
      <c r="I33" s="284">
        <f>H33/G33</f>
        <v>159.81802687771815</v>
      </c>
      <c r="J33" s="262"/>
      <c r="K33" s="262"/>
    </row>
    <row r="34" spans="1:11" ht="14.25" customHeight="1">
      <c r="A34" s="283" t="s">
        <v>447</v>
      </c>
      <c r="B34" s="287">
        <v>20</v>
      </c>
      <c r="C34" s="294">
        <v>995.5</v>
      </c>
      <c r="D34" s="287">
        <v>0</v>
      </c>
      <c r="E34" s="288">
        <v>0</v>
      </c>
      <c r="F34" s="287">
        <v>20</v>
      </c>
      <c r="G34" s="288">
        <v>995.5</v>
      </c>
      <c r="H34" s="284" t="s">
        <v>514</v>
      </c>
      <c r="I34" s="284">
        <v>123.51</v>
      </c>
      <c r="J34" s="262"/>
      <c r="K34" s="262"/>
    </row>
    <row r="35" spans="1:11" ht="14.25" customHeight="1">
      <c r="A35" s="283" t="s">
        <v>221</v>
      </c>
      <c r="B35" s="287">
        <v>165</v>
      </c>
      <c r="C35" s="294">
        <v>8233.5</v>
      </c>
      <c r="D35" s="287">
        <v>60</v>
      </c>
      <c r="E35" s="288">
        <v>2992.8</v>
      </c>
      <c r="F35" s="287">
        <v>225</v>
      </c>
      <c r="G35" s="288">
        <v>11226.3</v>
      </c>
      <c r="H35" s="284" t="s">
        <v>515</v>
      </c>
      <c r="I35" s="284">
        <v>167.59</v>
      </c>
      <c r="J35" s="262"/>
      <c r="K35" s="262"/>
    </row>
    <row r="36" spans="1:11" ht="14.25" customHeight="1">
      <c r="A36" s="283" t="s">
        <v>81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516</v>
      </c>
      <c r="I36" s="284">
        <v>285</v>
      </c>
      <c r="J36" s="262"/>
      <c r="K36" s="262"/>
    </row>
    <row r="37" spans="1:11" ht="14.25" customHeight="1">
      <c r="A37" s="283" t="s">
        <v>83</v>
      </c>
      <c r="B37" s="287">
        <v>305</v>
      </c>
      <c r="C37" s="294">
        <v>15206.5</v>
      </c>
      <c r="D37" s="287">
        <v>90</v>
      </c>
      <c r="E37" s="288">
        <v>4492.8</v>
      </c>
      <c r="F37" s="287">
        <v>395</v>
      </c>
      <c r="G37" s="288">
        <v>19699.3</v>
      </c>
      <c r="H37" s="284" t="s">
        <v>517</v>
      </c>
      <c r="I37" s="284">
        <v>195.35</v>
      </c>
      <c r="J37" s="262"/>
      <c r="K37" s="262"/>
    </row>
    <row r="38" spans="1:11" ht="14.25" customHeight="1">
      <c r="A38" s="283" t="s">
        <v>85</v>
      </c>
      <c r="B38" s="274"/>
      <c r="C38" s="294">
        <v>0</v>
      </c>
      <c r="D38" s="287">
        <v>10</v>
      </c>
      <c r="E38" s="288">
        <v>499.3</v>
      </c>
      <c r="F38" s="287">
        <v>10</v>
      </c>
      <c r="G38" s="288">
        <v>499.3</v>
      </c>
      <c r="H38" s="284" t="s">
        <v>518</v>
      </c>
      <c r="I38" s="284">
        <v>263.96</v>
      </c>
      <c r="J38" s="262"/>
      <c r="K38" s="262"/>
    </row>
    <row r="39" spans="1:11" ht="14.25" customHeight="1">
      <c r="A39" s="283" t="s">
        <v>87</v>
      </c>
      <c r="B39" s="287">
        <v>20</v>
      </c>
      <c r="C39" s="294">
        <v>997</v>
      </c>
      <c r="D39" s="287">
        <v>0</v>
      </c>
      <c r="E39" s="288">
        <v>0</v>
      </c>
      <c r="F39" s="287">
        <v>20</v>
      </c>
      <c r="G39" s="288">
        <v>997</v>
      </c>
      <c r="H39" s="284" t="s">
        <v>519</v>
      </c>
      <c r="I39" s="284">
        <v>120</v>
      </c>
      <c r="J39" s="262"/>
      <c r="K39" s="262"/>
    </row>
    <row r="40" spans="1:11" ht="14.25" customHeight="1">
      <c r="A40" s="283" t="s">
        <v>150</v>
      </c>
      <c r="B40" s="287">
        <v>95</v>
      </c>
      <c r="C40" s="294">
        <v>4735</v>
      </c>
      <c r="D40" s="287">
        <v>30</v>
      </c>
      <c r="E40" s="288">
        <v>1495.2</v>
      </c>
      <c r="F40" s="287">
        <v>125</v>
      </c>
      <c r="G40" s="288">
        <v>6230.2</v>
      </c>
      <c r="H40" s="284" t="s">
        <v>520</v>
      </c>
      <c r="I40" s="284">
        <v>141.51</v>
      </c>
      <c r="J40" s="262"/>
      <c r="K40" s="262"/>
    </row>
    <row r="41" spans="1:11" ht="14.25" customHeight="1">
      <c r="A41" s="283" t="s">
        <v>226</v>
      </c>
      <c r="B41" s="274"/>
      <c r="C41" s="294">
        <v>0</v>
      </c>
      <c r="D41" s="287">
        <v>25</v>
      </c>
      <c r="E41" s="288">
        <v>1247.6</v>
      </c>
      <c r="F41" s="287">
        <v>25</v>
      </c>
      <c r="G41" s="288">
        <v>1247.6</v>
      </c>
      <c r="H41" s="284" t="s">
        <v>521</v>
      </c>
      <c r="I41" s="284">
        <v>196.39</v>
      </c>
      <c r="J41" s="262"/>
      <c r="K41" s="262"/>
    </row>
    <row r="42" spans="1:11" ht="14.25" customHeight="1">
      <c r="A42" s="283" t="s">
        <v>153</v>
      </c>
      <c r="B42" s="287">
        <v>96</v>
      </c>
      <c r="C42" s="294">
        <v>4779</v>
      </c>
      <c r="D42" s="287">
        <v>45</v>
      </c>
      <c r="E42" s="288">
        <v>2245.6</v>
      </c>
      <c r="F42" s="287">
        <v>141</v>
      </c>
      <c r="G42" s="288">
        <v>7024.6</v>
      </c>
      <c r="H42" s="284" t="s">
        <v>522</v>
      </c>
      <c r="I42" s="284">
        <v>173.63</v>
      </c>
      <c r="J42" s="262"/>
      <c r="K42" s="262"/>
    </row>
    <row r="43" spans="1:11" ht="14.25" customHeight="1">
      <c r="A43" s="283" t="s">
        <v>155</v>
      </c>
      <c r="B43" s="287">
        <v>30</v>
      </c>
      <c r="C43" s="294">
        <v>1497</v>
      </c>
      <c r="D43" s="287">
        <v>0</v>
      </c>
      <c r="E43" s="288">
        <v>0</v>
      </c>
      <c r="F43" s="287">
        <v>30</v>
      </c>
      <c r="G43" s="288">
        <v>1497</v>
      </c>
      <c r="H43" s="284" t="s">
        <v>523</v>
      </c>
      <c r="I43" s="284">
        <v>130.01</v>
      </c>
      <c r="J43" s="262"/>
      <c r="K43" s="262"/>
    </row>
    <row r="44" spans="1:11" ht="14.25" customHeight="1">
      <c r="A44" s="283" t="s">
        <v>229</v>
      </c>
      <c r="B44" s="287">
        <v>145</v>
      </c>
      <c r="C44" s="294">
        <v>7218.5</v>
      </c>
      <c r="D44" s="287">
        <v>0</v>
      </c>
      <c r="E44" s="288">
        <v>0</v>
      </c>
      <c r="F44" s="287">
        <v>145</v>
      </c>
      <c r="G44" s="288">
        <v>7218.5</v>
      </c>
      <c r="H44" s="284" t="s">
        <v>524</v>
      </c>
      <c r="I44" s="284">
        <v>126.49</v>
      </c>
      <c r="J44" s="262"/>
      <c r="K44" s="262"/>
    </row>
    <row r="45" spans="1:11" ht="14.25" customHeight="1">
      <c r="A45" s="283" t="s">
        <v>187</v>
      </c>
      <c r="B45" s="287">
        <v>55</v>
      </c>
      <c r="C45" s="294">
        <v>2741</v>
      </c>
      <c r="D45" s="287">
        <v>0</v>
      </c>
      <c r="E45" s="288">
        <v>0</v>
      </c>
      <c r="F45" s="287">
        <v>55</v>
      </c>
      <c r="G45" s="288">
        <v>2741</v>
      </c>
      <c r="H45" s="284" t="s">
        <v>525</v>
      </c>
      <c r="I45" s="284">
        <v>130.66</v>
      </c>
      <c r="J45" s="262"/>
      <c r="K45" s="262"/>
    </row>
    <row r="46" spans="1:11" ht="14.25" customHeight="1">
      <c r="A46" s="283" t="s">
        <v>157</v>
      </c>
      <c r="B46" s="287">
        <v>12</v>
      </c>
      <c r="C46" s="294">
        <v>600</v>
      </c>
      <c r="D46" s="287">
        <v>0</v>
      </c>
      <c r="E46" s="288">
        <v>0</v>
      </c>
      <c r="F46" s="287">
        <v>12</v>
      </c>
      <c r="G46" s="288">
        <v>600</v>
      </c>
      <c r="H46" s="284" t="s">
        <v>526</v>
      </c>
      <c r="I46" s="284">
        <v>309</v>
      </c>
      <c r="J46" s="262"/>
      <c r="K46" s="262"/>
    </row>
    <row r="47" spans="1:11" ht="14.25" customHeight="1">
      <c r="A47" s="283" t="s">
        <v>94</v>
      </c>
      <c r="B47" s="274"/>
      <c r="C47" s="294">
        <v>0</v>
      </c>
      <c r="D47" s="287">
        <v>56</v>
      </c>
      <c r="E47" s="288">
        <v>2795.5</v>
      </c>
      <c r="F47" s="287">
        <v>56</v>
      </c>
      <c r="G47" s="288">
        <v>2795.5</v>
      </c>
      <c r="H47" s="284" t="s">
        <v>527</v>
      </c>
      <c r="I47" s="284">
        <v>197.36</v>
      </c>
      <c r="J47" s="262"/>
      <c r="K47" s="262"/>
    </row>
    <row r="48" spans="1:11" ht="14.25" customHeight="1">
      <c r="A48" s="283" t="s">
        <v>266</v>
      </c>
      <c r="B48" s="274"/>
      <c r="C48" s="294">
        <v>0</v>
      </c>
      <c r="D48" s="287">
        <v>35</v>
      </c>
      <c r="E48" s="288">
        <v>1745.2</v>
      </c>
      <c r="F48" s="287">
        <v>35</v>
      </c>
      <c r="G48" s="288">
        <v>1745.2</v>
      </c>
      <c r="H48" s="284" t="s">
        <v>528</v>
      </c>
      <c r="I48" s="284">
        <v>147.28</v>
      </c>
      <c r="J48" s="262"/>
      <c r="K48" s="262"/>
    </row>
    <row r="49" spans="1:11" ht="14.25" customHeight="1">
      <c r="A49" s="283" t="s">
        <v>96</v>
      </c>
      <c r="B49" s="287">
        <v>35</v>
      </c>
      <c r="C49" s="294">
        <v>1748.5</v>
      </c>
      <c r="D49" s="287">
        <v>0</v>
      </c>
      <c r="E49" s="288">
        <v>0</v>
      </c>
      <c r="F49" s="287">
        <v>35</v>
      </c>
      <c r="G49" s="288">
        <v>1748.5</v>
      </c>
      <c r="H49" s="284" t="s">
        <v>529</v>
      </c>
      <c r="I49" s="284">
        <v>239.44</v>
      </c>
      <c r="J49" s="262"/>
      <c r="K49" s="262"/>
    </row>
    <row r="50" spans="1:11" ht="14.25" customHeight="1">
      <c r="A50" s="283" t="s">
        <v>98</v>
      </c>
      <c r="B50" s="287">
        <f>180+20</f>
        <v>200</v>
      </c>
      <c r="C50" s="294">
        <f>8983.5+998.5</f>
        <v>9982</v>
      </c>
      <c r="D50" s="287">
        <v>0</v>
      </c>
      <c r="E50" s="288">
        <v>0</v>
      </c>
      <c r="F50" s="287">
        <f>180+20</f>
        <v>200</v>
      </c>
      <c r="G50" s="288">
        <f>8983.5+998.5</f>
        <v>9982</v>
      </c>
      <c r="H50" s="284">
        <f>2153640.5+129805</f>
        <v>2283445.5</v>
      </c>
      <c r="I50" s="284">
        <f>H50/G50</f>
        <v>228.75631136044882</v>
      </c>
      <c r="J50" s="262"/>
      <c r="K50" s="262"/>
    </row>
    <row r="51" spans="1:11" ht="14.25" customHeight="1">
      <c r="A51" s="283" t="s">
        <v>237</v>
      </c>
      <c r="B51" s="287">
        <v>60</v>
      </c>
      <c r="C51" s="294">
        <v>2991</v>
      </c>
      <c r="D51" s="287">
        <v>10</v>
      </c>
      <c r="E51" s="288">
        <v>499.2</v>
      </c>
      <c r="F51" s="287">
        <v>70</v>
      </c>
      <c r="G51" s="288">
        <v>3490.2</v>
      </c>
      <c r="H51" s="284" t="s">
        <v>530</v>
      </c>
      <c r="I51" s="284">
        <v>195.03</v>
      </c>
      <c r="J51" s="262"/>
      <c r="K51" s="262"/>
    </row>
    <row r="52" spans="1:11" ht="14.25" customHeight="1">
      <c r="A52" s="283" t="s">
        <v>99</v>
      </c>
      <c r="B52" s="274"/>
      <c r="C52" s="294">
        <v>0</v>
      </c>
      <c r="D52" s="287">
        <v>139</v>
      </c>
      <c r="E52" s="288">
        <v>6922.4</v>
      </c>
      <c r="F52" s="287">
        <v>139</v>
      </c>
      <c r="G52" s="288">
        <v>6922.4</v>
      </c>
      <c r="H52" s="284" t="s">
        <v>531</v>
      </c>
      <c r="I52" s="284">
        <v>209.54</v>
      </c>
      <c r="J52" s="262"/>
      <c r="K52" s="262"/>
    </row>
    <row r="53" spans="1:11" ht="14.25" customHeight="1">
      <c r="A53" s="283" t="s">
        <v>532</v>
      </c>
      <c r="B53" s="287">
        <v>10</v>
      </c>
      <c r="C53" s="294">
        <v>495.5</v>
      </c>
      <c r="D53" s="287">
        <v>0</v>
      </c>
      <c r="E53" s="288">
        <v>0</v>
      </c>
      <c r="F53" s="287">
        <v>10</v>
      </c>
      <c r="G53" s="288">
        <v>495.5</v>
      </c>
      <c r="H53" s="284">
        <v>61937.5</v>
      </c>
      <c r="I53" s="284">
        <v>125</v>
      </c>
      <c r="J53" s="262"/>
      <c r="K53" s="262"/>
    </row>
    <row r="54" spans="1:11" ht="14.25" customHeight="1">
      <c r="A54" s="283" t="s">
        <v>101</v>
      </c>
      <c r="B54" s="287">
        <v>20</v>
      </c>
      <c r="C54" s="294">
        <v>994</v>
      </c>
      <c r="D54" s="287">
        <v>0</v>
      </c>
      <c r="E54" s="288">
        <v>0</v>
      </c>
      <c r="F54" s="287">
        <v>20</v>
      </c>
      <c r="G54" s="288">
        <v>994</v>
      </c>
      <c r="H54" s="284" t="s">
        <v>533</v>
      </c>
      <c r="I54" s="284">
        <v>122</v>
      </c>
      <c r="J54" s="262"/>
      <c r="K54" s="262"/>
    </row>
    <row r="55" spans="1:11" ht="14.25" customHeight="1">
      <c r="A55" s="283" t="s">
        <v>271</v>
      </c>
      <c r="B55" s="287">
        <v>42</v>
      </c>
      <c r="C55" s="294">
        <v>2097</v>
      </c>
      <c r="D55" s="287">
        <v>0</v>
      </c>
      <c r="E55" s="288">
        <v>0</v>
      </c>
      <c r="F55" s="287">
        <v>42</v>
      </c>
      <c r="G55" s="288">
        <v>2097</v>
      </c>
      <c r="H55" s="284" t="s">
        <v>534</v>
      </c>
      <c r="I55" s="284">
        <v>308.08</v>
      </c>
      <c r="J55" s="262"/>
      <c r="K55" s="262"/>
    </row>
    <row r="56" spans="1:11" ht="14.25" customHeight="1">
      <c r="A56" s="283" t="s">
        <v>194</v>
      </c>
      <c r="B56" s="307">
        <v>20</v>
      </c>
      <c r="C56" s="308">
        <v>994</v>
      </c>
      <c r="D56" s="307">
        <v>0</v>
      </c>
      <c r="E56" s="309">
        <v>0</v>
      </c>
      <c r="F56" s="307">
        <v>20</v>
      </c>
      <c r="G56" s="309">
        <v>994</v>
      </c>
      <c r="H56" s="282" t="s">
        <v>535</v>
      </c>
      <c r="I56" s="282">
        <v>123</v>
      </c>
      <c r="J56" s="262"/>
      <c r="K56" s="262"/>
    </row>
    <row r="57" spans="1:11" ht="14.25" customHeight="1">
      <c r="A57" s="283" t="s">
        <v>14</v>
      </c>
      <c r="B57" s="315">
        <v>4655</v>
      </c>
      <c r="C57" s="308" t="s">
        <v>536</v>
      </c>
      <c r="D57" s="307">
        <v>1154</v>
      </c>
      <c r="E57" s="309">
        <v>57568.4</v>
      </c>
      <c r="F57" s="315">
        <v>5809</v>
      </c>
      <c r="G57" s="309" t="s">
        <v>537</v>
      </c>
      <c r="H57" s="282" t="s">
        <v>538</v>
      </c>
      <c r="I57" s="282">
        <v>183.89</v>
      </c>
      <c r="J57" s="262"/>
      <c r="K57" s="262"/>
    </row>
    <row r="58" spans="1:11" ht="14.25" customHeight="1">
      <c r="A58" s="283"/>
      <c r="B58" s="286"/>
      <c r="C58" s="294"/>
      <c r="D58" s="287"/>
      <c r="E58" s="288"/>
      <c r="F58" s="286"/>
      <c r="G58" s="288"/>
      <c r="H58" s="284"/>
      <c r="I58" s="295"/>
      <c r="J58" s="262"/>
      <c r="K58" s="262"/>
    </row>
    <row r="59" spans="1:11" ht="14.25" customHeight="1">
      <c r="A59" s="263" t="s">
        <v>117</v>
      </c>
      <c r="B59" s="289"/>
      <c r="C59" s="276"/>
      <c r="D59" s="289"/>
      <c r="E59" s="290"/>
      <c r="F59" s="289"/>
      <c r="G59" s="276"/>
      <c r="H59" s="278"/>
      <c r="I59" s="278"/>
      <c r="J59" s="262"/>
      <c r="K59" s="262"/>
    </row>
    <row r="60" spans="1:11" ht="14.25" customHeight="1">
      <c r="A60" s="263" t="s">
        <v>118</v>
      </c>
      <c r="B60" s="289"/>
      <c r="C60" s="276"/>
      <c r="D60" s="289"/>
      <c r="E60" s="290"/>
      <c r="F60" s="291"/>
      <c r="G60" s="292" t="s">
        <v>119</v>
      </c>
      <c r="H60" s="278"/>
      <c r="I60" s="278"/>
      <c r="J60" s="262"/>
      <c r="K60" s="262"/>
    </row>
    <row r="61" spans="1:11" ht="14.25" customHeight="1">
      <c r="A61" s="263" t="s">
        <v>120</v>
      </c>
      <c r="B61" s="289"/>
      <c r="C61" s="276"/>
      <c r="D61" s="289"/>
      <c r="E61" s="1"/>
      <c r="F61" s="290"/>
      <c r="G61" s="293" t="s">
        <v>121</v>
      </c>
      <c r="H61" s="278"/>
      <c r="I61" s="278"/>
      <c r="J61" s="262"/>
      <c r="K61" s="262"/>
    </row>
    <row r="62" spans="1:11" ht="14.25" customHeight="1">
      <c r="A62" s="263" t="s">
        <v>122</v>
      </c>
      <c r="B62" s="289"/>
      <c r="C62" s="276"/>
      <c r="D62" s="289"/>
      <c r="E62" s="290"/>
      <c r="F62" s="289"/>
      <c r="G62" s="276"/>
      <c r="H62" s="278"/>
      <c r="I62" s="278"/>
      <c r="J62" s="262"/>
      <c r="K62" s="262"/>
    </row>
    <row r="63" spans="1:11" ht="14.25" customHeight="1">
      <c r="A63" s="263" t="s">
        <v>123</v>
      </c>
      <c r="B63" s="289"/>
      <c r="C63" s="276"/>
      <c r="D63" s="289"/>
      <c r="E63" s="290"/>
      <c r="F63" s="289"/>
      <c r="G63" s="276"/>
      <c r="H63" s="278"/>
      <c r="I63" s="278"/>
      <c r="J63" s="262"/>
      <c r="K63" s="262"/>
    </row>
    <row r="64" spans="1:10" ht="14.25" customHeight="1">
      <c r="A64" s="1"/>
      <c r="J64" s="1"/>
    </row>
    <row r="65" spans="1:10" ht="14.25" customHeight="1">
      <c r="A65" s="1"/>
      <c r="J65" s="1"/>
    </row>
    <row r="66" spans="1:10" ht="14.25" customHeight="1">
      <c r="A66" s="1"/>
      <c r="J66" s="1"/>
    </row>
    <row r="67" spans="1:10" ht="14.25" customHeight="1">
      <c r="A67" s="1"/>
      <c r="J67" s="1"/>
    </row>
    <row r="68" spans="1:10" ht="14.25" customHeight="1">
      <c r="A68" s="1"/>
      <c r="J68" s="1"/>
    </row>
    <row r="69" spans="1:10" ht="14.25" customHeight="1">
      <c r="A69" s="1"/>
      <c r="J69" s="1"/>
    </row>
    <row r="70" spans="1:10" ht="14.25" customHeight="1">
      <c r="A70" s="1"/>
      <c r="J70" s="1"/>
    </row>
    <row r="71" ht="14.25" customHeight="1">
      <c r="A71" s="1"/>
    </row>
    <row r="72" ht="14.25" customHeight="1">
      <c r="A72" s="1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4.2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4.2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4.2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4.25" customHeight="1">
      <c r="A108" s="41"/>
      <c r="B108" s="42"/>
      <c r="C108" s="44"/>
      <c r="D108" s="42"/>
      <c r="E108" s="44"/>
      <c r="F108" s="42"/>
      <c r="G108" s="44"/>
      <c r="H108" s="47"/>
      <c r="I108" s="47"/>
    </row>
    <row r="109" spans="1:9" ht="14.25" customHeight="1">
      <c r="A109" s="41"/>
      <c r="B109" s="42"/>
      <c r="C109" s="44"/>
      <c r="D109" s="42"/>
      <c r="E109" s="44"/>
      <c r="F109" s="42"/>
      <c r="G109" s="44"/>
      <c r="H109" s="47"/>
      <c r="I109" s="47"/>
    </row>
    <row r="110" spans="1:9" ht="14.25" customHeight="1">
      <c r="A110" s="41"/>
      <c r="B110" s="42"/>
      <c r="C110" s="44"/>
      <c r="D110" s="42"/>
      <c r="E110" s="44"/>
      <c r="F110" s="42"/>
      <c r="G110" s="44"/>
      <c r="H110" s="47"/>
      <c r="I110" s="47"/>
    </row>
    <row r="111" spans="1:9" ht="14.25" customHeight="1">
      <c r="A111" s="41"/>
      <c r="B111" s="42"/>
      <c r="C111" s="44"/>
      <c r="D111" s="42"/>
      <c r="E111" s="44"/>
      <c r="F111" s="42"/>
      <c r="G111" s="44"/>
      <c r="H111" s="47"/>
      <c r="I111" s="47"/>
    </row>
    <row r="112" spans="1:9" ht="14.25" customHeight="1">
      <c r="A112" s="41"/>
      <c r="B112" s="42"/>
      <c r="C112" s="44"/>
      <c r="D112" s="42"/>
      <c r="E112" s="44"/>
      <c r="F112" s="42"/>
      <c r="G112" s="44"/>
      <c r="H112" s="47"/>
      <c r="I112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29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7" customWidth="1"/>
  </cols>
  <sheetData>
    <row r="1" spans="1:11" ht="15" customHeight="1">
      <c r="A1" s="263" t="s">
        <v>465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466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467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468</v>
      </c>
      <c r="B11" s="312"/>
      <c r="C11" s="294">
        <v>0</v>
      </c>
      <c r="D11" s="313"/>
      <c r="E11" s="288"/>
      <c r="F11" s="313"/>
      <c r="G11" s="288"/>
      <c r="H11" s="284"/>
      <c r="I11" s="295"/>
      <c r="J11" s="262"/>
      <c r="K11" s="262"/>
    </row>
    <row r="12" spans="1:11" ht="1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464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314" t="s">
        <v>318</v>
      </c>
      <c r="B15" s="275">
        <v>5</v>
      </c>
      <c r="C15" s="277">
        <v>249.5</v>
      </c>
      <c r="D15" s="275">
        <v>0</v>
      </c>
      <c r="E15" s="277">
        <v>0</v>
      </c>
      <c r="F15" s="275">
        <v>5</v>
      </c>
      <c r="G15" s="277">
        <v>249.5</v>
      </c>
      <c r="H15" s="284">
        <v>63872</v>
      </c>
      <c r="I15" s="284">
        <v>256</v>
      </c>
      <c r="J15" s="262"/>
      <c r="K15" s="262"/>
    </row>
    <row r="16" spans="1:11" ht="15" customHeight="1">
      <c r="A16" s="314" t="s">
        <v>53</v>
      </c>
      <c r="B16" s="275">
        <v>225</v>
      </c>
      <c r="C16" s="277">
        <v>11229</v>
      </c>
      <c r="D16" s="275">
        <v>25</v>
      </c>
      <c r="E16" s="277">
        <v>1248.2</v>
      </c>
      <c r="F16" s="275">
        <v>250</v>
      </c>
      <c r="G16" s="277">
        <v>12477.2</v>
      </c>
      <c r="H16" s="284" t="s">
        <v>469</v>
      </c>
      <c r="I16" s="284">
        <v>202.81</v>
      </c>
      <c r="J16" s="262"/>
      <c r="K16" s="262"/>
    </row>
    <row r="17" spans="1:11" ht="15" customHeight="1">
      <c r="A17" s="314" t="s">
        <v>55</v>
      </c>
      <c r="B17" s="275">
        <v>15</v>
      </c>
      <c r="C17" s="277">
        <v>748.5</v>
      </c>
      <c r="D17" s="275">
        <v>0</v>
      </c>
      <c r="E17" s="277">
        <v>0</v>
      </c>
      <c r="F17" s="275">
        <v>15</v>
      </c>
      <c r="G17" s="277">
        <v>748.5</v>
      </c>
      <c r="H17" s="284" t="s">
        <v>470</v>
      </c>
      <c r="I17" s="284">
        <v>238</v>
      </c>
      <c r="J17" s="262"/>
      <c r="K17" s="262"/>
    </row>
    <row r="18" spans="1:11" ht="15" customHeight="1">
      <c r="A18" s="314" t="s">
        <v>471</v>
      </c>
      <c r="B18" s="275"/>
      <c r="C18" s="277">
        <v>0</v>
      </c>
      <c r="D18" s="275">
        <v>10</v>
      </c>
      <c r="E18" s="277">
        <v>499.2</v>
      </c>
      <c r="F18" s="275">
        <v>10</v>
      </c>
      <c r="G18" s="277">
        <v>499.2</v>
      </c>
      <c r="H18" s="284" t="s">
        <v>472</v>
      </c>
      <c r="I18" s="284">
        <v>255</v>
      </c>
      <c r="J18" s="262"/>
      <c r="K18" s="262"/>
    </row>
    <row r="19" spans="1:11" ht="15" customHeight="1">
      <c r="A19" s="314" t="s">
        <v>473</v>
      </c>
      <c r="B19" s="275">
        <v>20</v>
      </c>
      <c r="C19" s="277">
        <v>997</v>
      </c>
      <c r="D19" s="275">
        <v>0</v>
      </c>
      <c r="E19" s="277">
        <v>0</v>
      </c>
      <c r="F19" s="275">
        <v>20</v>
      </c>
      <c r="G19" s="277">
        <v>997</v>
      </c>
      <c r="H19" s="284" t="s">
        <v>474</v>
      </c>
      <c r="I19" s="284">
        <v>220</v>
      </c>
      <c r="J19" s="262"/>
      <c r="K19" s="262"/>
    </row>
    <row r="20" spans="1:11" ht="15" customHeight="1">
      <c r="A20" s="314" t="s">
        <v>57</v>
      </c>
      <c r="B20" s="275">
        <v>10</v>
      </c>
      <c r="C20" s="277">
        <v>498.5</v>
      </c>
      <c r="D20" s="275">
        <v>0</v>
      </c>
      <c r="E20" s="277">
        <v>0</v>
      </c>
      <c r="F20" s="275">
        <v>10</v>
      </c>
      <c r="G20" s="277">
        <v>498.5</v>
      </c>
      <c r="H20" s="284" t="s">
        <v>475</v>
      </c>
      <c r="I20" s="284">
        <v>225</v>
      </c>
      <c r="J20" s="262"/>
      <c r="K20" s="262"/>
    </row>
    <row r="21" spans="1:11" ht="15" customHeight="1">
      <c r="A21" s="314" t="s">
        <v>174</v>
      </c>
      <c r="B21" s="275">
        <v>30</v>
      </c>
      <c r="C21" s="277">
        <v>1492.5</v>
      </c>
      <c r="D21" s="275">
        <v>0</v>
      </c>
      <c r="E21" s="277">
        <v>0</v>
      </c>
      <c r="F21" s="275">
        <v>30</v>
      </c>
      <c r="G21" s="277">
        <v>1492.5</v>
      </c>
      <c r="H21" s="284" t="s">
        <v>476</v>
      </c>
      <c r="I21" s="284">
        <v>163.08</v>
      </c>
      <c r="J21" s="262"/>
      <c r="K21" s="262"/>
    </row>
    <row r="22" spans="1:11" ht="15" customHeight="1">
      <c r="A22" s="314" t="s">
        <v>477</v>
      </c>
      <c r="B22" s="275">
        <v>85</v>
      </c>
      <c r="C22" s="277">
        <v>4241</v>
      </c>
      <c r="D22" s="275">
        <v>0</v>
      </c>
      <c r="E22" s="277">
        <v>0</v>
      </c>
      <c r="F22" s="275">
        <v>85</v>
      </c>
      <c r="G22" s="277">
        <v>4241</v>
      </c>
      <c r="H22" s="284" t="s">
        <v>478</v>
      </c>
      <c r="I22" s="284">
        <v>196.29</v>
      </c>
      <c r="J22" s="262"/>
      <c r="K22" s="262"/>
    </row>
    <row r="23" spans="1:11" ht="15" customHeight="1">
      <c r="A23" s="314" t="s">
        <v>59</v>
      </c>
      <c r="B23" s="275">
        <v>12</v>
      </c>
      <c r="C23" s="277">
        <v>598.5</v>
      </c>
      <c r="D23" s="275">
        <v>0</v>
      </c>
      <c r="E23" s="277">
        <v>0</v>
      </c>
      <c r="F23" s="275">
        <v>12</v>
      </c>
      <c r="G23" s="277">
        <v>598.5</v>
      </c>
      <c r="H23" s="284" t="s">
        <v>479</v>
      </c>
      <c r="I23" s="284">
        <v>308</v>
      </c>
      <c r="J23" s="262"/>
      <c r="K23" s="262"/>
    </row>
    <row r="24" spans="1:11" ht="15" customHeight="1">
      <c r="A24" s="314" t="s">
        <v>63</v>
      </c>
      <c r="B24" s="275">
        <v>48</v>
      </c>
      <c r="C24" s="277">
        <v>2392.5</v>
      </c>
      <c r="D24" s="275">
        <v>0</v>
      </c>
      <c r="E24" s="277">
        <v>0</v>
      </c>
      <c r="F24" s="275">
        <v>48</v>
      </c>
      <c r="G24" s="277">
        <v>2392.5</v>
      </c>
      <c r="H24" s="284">
        <v>599114.5</v>
      </c>
      <c r="I24" s="284">
        <v>250.4135841170324</v>
      </c>
      <c r="J24" s="262"/>
      <c r="K24" s="262"/>
    </row>
    <row r="25" spans="1:11" ht="15" customHeight="1">
      <c r="A25" s="314" t="s">
        <v>440</v>
      </c>
      <c r="B25" s="275">
        <v>45</v>
      </c>
      <c r="C25" s="277">
        <v>2247</v>
      </c>
      <c r="D25" s="275">
        <v>0</v>
      </c>
      <c r="E25" s="277">
        <v>0</v>
      </c>
      <c r="F25" s="275">
        <v>45</v>
      </c>
      <c r="G25" s="277">
        <v>2247</v>
      </c>
      <c r="H25" s="284" t="s">
        <v>480</v>
      </c>
      <c r="I25" s="284">
        <v>223.55</v>
      </c>
      <c r="J25" s="262"/>
      <c r="K25" s="262"/>
    </row>
    <row r="26" spans="1:11" ht="15" customHeight="1">
      <c r="A26" s="314" t="s">
        <v>136</v>
      </c>
      <c r="B26" s="275">
        <v>71</v>
      </c>
      <c r="C26" s="277">
        <v>3544.5</v>
      </c>
      <c r="D26" s="275">
        <v>0</v>
      </c>
      <c r="E26" s="277">
        <v>0</v>
      </c>
      <c r="F26" s="275">
        <v>71</v>
      </c>
      <c r="G26" s="277">
        <v>3544.5</v>
      </c>
      <c r="H26" s="284" t="s">
        <v>481</v>
      </c>
      <c r="I26" s="284">
        <v>252.31</v>
      </c>
      <c r="J26" s="262"/>
      <c r="K26" s="262"/>
    </row>
    <row r="27" spans="1:11" ht="15" customHeight="1">
      <c r="A27" s="314" t="s">
        <v>67</v>
      </c>
      <c r="B27" s="275">
        <v>155</v>
      </c>
      <c r="C27" s="277">
        <v>7744</v>
      </c>
      <c r="D27" s="275">
        <v>90</v>
      </c>
      <c r="E27" s="277">
        <v>4494</v>
      </c>
      <c r="F27" s="275">
        <v>245</v>
      </c>
      <c r="G27" s="277">
        <v>12238</v>
      </c>
      <c r="H27" s="284" t="s">
        <v>482</v>
      </c>
      <c r="I27" s="284">
        <v>212.61</v>
      </c>
      <c r="J27" s="262"/>
      <c r="K27" s="262"/>
    </row>
    <row r="28" spans="1:11" ht="15" customHeight="1">
      <c r="A28" s="314" t="s">
        <v>71</v>
      </c>
      <c r="B28" s="275">
        <v>395</v>
      </c>
      <c r="C28" s="277">
        <v>19720</v>
      </c>
      <c r="D28" s="275">
        <v>150</v>
      </c>
      <c r="E28" s="277">
        <v>7489.7</v>
      </c>
      <c r="F28" s="275">
        <v>545</v>
      </c>
      <c r="G28" s="277">
        <v>27209.7</v>
      </c>
      <c r="H28" s="284" t="s">
        <v>483</v>
      </c>
      <c r="I28" s="284">
        <v>211.62</v>
      </c>
      <c r="J28" s="262"/>
      <c r="K28" s="262"/>
    </row>
    <row r="29" spans="1:11" ht="15" customHeight="1">
      <c r="A29" s="314" t="s">
        <v>77</v>
      </c>
      <c r="B29" s="275">
        <v>5</v>
      </c>
      <c r="C29" s="277">
        <v>249.5</v>
      </c>
      <c r="D29" s="275">
        <v>5</v>
      </c>
      <c r="E29" s="277">
        <v>249.5</v>
      </c>
      <c r="F29" s="275">
        <v>10</v>
      </c>
      <c r="G29" s="277">
        <v>499</v>
      </c>
      <c r="H29" s="284" t="s">
        <v>484</v>
      </c>
      <c r="I29" s="284">
        <v>250.5</v>
      </c>
      <c r="J29" s="262"/>
      <c r="K29" s="262"/>
    </row>
    <row r="30" spans="1:11" ht="15" customHeight="1">
      <c r="A30" s="314" t="s">
        <v>221</v>
      </c>
      <c r="B30" s="275">
        <v>230</v>
      </c>
      <c r="C30" s="277">
        <v>11468.5</v>
      </c>
      <c r="D30" s="275">
        <v>0</v>
      </c>
      <c r="E30" s="277">
        <v>0</v>
      </c>
      <c r="F30" s="275">
        <v>230</v>
      </c>
      <c r="G30" s="277">
        <v>11468.5</v>
      </c>
      <c r="H30" s="284" t="s">
        <v>485</v>
      </c>
      <c r="I30" s="284">
        <v>170.14</v>
      </c>
      <c r="J30" s="262"/>
      <c r="K30" s="262"/>
    </row>
    <row r="31" spans="1:11" ht="15" customHeight="1">
      <c r="A31" s="314" t="s">
        <v>81</v>
      </c>
      <c r="B31" s="275">
        <v>10</v>
      </c>
      <c r="C31" s="277">
        <v>498.5</v>
      </c>
      <c r="D31" s="275">
        <v>0</v>
      </c>
      <c r="E31" s="277">
        <v>0</v>
      </c>
      <c r="F31" s="275">
        <v>10</v>
      </c>
      <c r="G31" s="277">
        <v>498.5</v>
      </c>
      <c r="H31" s="284" t="s">
        <v>66</v>
      </c>
      <c r="I31" s="284">
        <v>265</v>
      </c>
      <c r="J31" s="262"/>
      <c r="K31" s="262"/>
    </row>
    <row r="32" spans="1:11" ht="15" customHeight="1">
      <c r="A32" s="314" t="s">
        <v>83</v>
      </c>
      <c r="B32" s="275">
        <v>50</v>
      </c>
      <c r="C32" s="277">
        <v>2492.5</v>
      </c>
      <c r="D32" s="275">
        <v>40</v>
      </c>
      <c r="E32" s="277">
        <v>1996.8</v>
      </c>
      <c r="F32" s="275">
        <v>90</v>
      </c>
      <c r="G32" s="277">
        <v>4489.3</v>
      </c>
      <c r="H32" s="284" t="s">
        <v>486</v>
      </c>
      <c r="I32" s="284">
        <v>216.57</v>
      </c>
      <c r="J32" s="262"/>
      <c r="K32" s="262"/>
    </row>
    <row r="33" spans="1:11" ht="15" customHeight="1">
      <c r="A33" s="314" t="s">
        <v>150</v>
      </c>
      <c r="B33" s="275">
        <v>42</v>
      </c>
      <c r="C33" s="277">
        <v>2091</v>
      </c>
      <c r="D33" s="275">
        <v>10</v>
      </c>
      <c r="E33" s="277">
        <v>498.7</v>
      </c>
      <c r="F33" s="275">
        <v>52</v>
      </c>
      <c r="G33" s="277">
        <v>2589.7</v>
      </c>
      <c r="H33" s="284" t="s">
        <v>487</v>
      </c>
      <c r="I33" s="284">
        <v>178.12</v>
      </c>
      <c r="J33" s="262"/>
      <c r="K33" s="262"/>
    </row>
    <row r="34" spans="1:11" ht="15" customHeight="1">
      <c r="A34" s="314" t="s">
        <v>226</v>
      </c>
      <c r="B34" s="275"/>
      <c r="C34" s="277">
        <v>0</v>
      </c>
      <c r="D34" s="275">
        <v>10</v>
      </c>
      <c r="E34" s="277">
        <v>499.2</v>
      </c>
      <c r="F34" s="275">
        <v>10</v>
      </c>
      <c r="G34" s="277">
        <v>499.2</v>
      </c>
      <c r="H34" s="284" t="s">
        <v>488</v>
      </c>
      <c r="I34" s="284">
        <v>214</v>
      </c>
      <c r="J34" s="262"/>
      <c r="K34" s="262"/>
    </row>
    <row r="35" spans="1:11" ht="15" customHeight="1">
      <c r="A35" s="314" t="s">
        <v>155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203</v>
      </c>
      <c r="I35" s="284">
        <v>302</v>
      </c>
      <c r="J35" s="262"/>
      <c r="K35" s="262"/>
    </row>
    <row r="36" spans="1:11" ht="15" customHeight="1">
      <c r="A36" s="314" t="s">
        <v>94</v>
      </c>
      <c r="B36" s="275"/>
      <c r="C36" s="277">
        <v>0</v>
      </c>
      <c r="D36" s="275">
        <v>10</v>
      </c>
      <c r="E36" s="277">
        <v>499.2</v>
      </c>
      <c r="F36" s="275">
        <v>10</v>
      </c>
      <c r="G36" s="277">
        <v>499.2</v>
      </c>
      <c r="H36" s="284">
        <v>90854.4</v>
      </c>
      <c r="I36" s="284">
        <v>182</v>
      </c>
      <c r="J36" s="262"/>
      <c r="K36" s="262"/>
    </row>
    <row r="37" spans="1:11" ht="15" customHeight="1">
      <c r="A37" s="314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489</v>
      </c>
      <c r="I37" s="284">
        <v>274</v>
      </c>
      <c r="J37" s="262"/>
      <c r="K37" s="262"/>
    </row>
    <row r="38" spans="1:11" ht="15" customHeight="1">
      <c r="A38" s="314" t="s">
        <v>98</v>
      </c>
      <c r="B38" s="275">
        <v>298</v>
      </c>
      <c r="C38" s="277">
        <v>14838.5</v>
      </c>
      <c r="D38" s="275">
        <v>0</v>
      </c>
      <c r="E38" s="277">
        <v>0</v>
      </c>
      <c r="F38" s="275">
        <v>298</v>
      </c>
      <c r="G38" s="277">
        <v>14838.5</v>
      </c>
      <c r="H38" s="284">
        <v>2622986</v>
      </c>
      <c r="I38" s="284">
        <v>176.76894564814503</v>
      </c>
      <c r="J38" s="262"/>
      <c r="K38" s="262"/>
    </row>
    <row r="39" spans="1:11" ht="15" customHeight="1">
      <c r="A39" s="314" t="s">
        <v>99</v>
      </c>
      <c r="B39" s="275">
        <v>20</v>
      </c>
      <c r="C39" s="277">
        <v>998.5</v>
      </c>
      <c r="D39" s="275">
        <v>97</v>
      </c>
      <c r="E39" s="277">
        <v>4841.9</v>
      </c>
      <c r="F39" s="275">
        <v>117</v>
      </c>
      <c r="G39" s="277">
        <v>5840.4</v>
      </c>
      <c r="H39" s="284" t="s">
        <v>490</v>
      </c>
      <c r="I39" s="284">
        <v>245.99</v>
      </c>
      <c r="J39" s="262"/>
      <c r="K39" s="262"/>
    </row>
    <row r="40" spans="1:11" ht="15" customHeight="1">
      <c r="A40" s="314" t="s">
        <v>491</v>
      </c>
      <c r="B40" s="275">
        <v>10</v>
      </c>
      <c r="C40" s="277">
        <v>497</v>
      </c>
      <c r="D40" s="275">
        <v>0</v>
      </c>
      <c r="E40" s="277">
        <v>0</v>
      </c>
      <c r="F40" s="275">
        <v>10</v>
      </c>
      <c r="G40" s="277">
        <v>497</v>
      </c>
      <c r="H40" s="284">
        <v>74550</v>
      </c>
      <c r="I40" s="284">
        <v>150</v>
      </c>
      <c r="J40" s="262"/>
      <c r="K40" s="262"/>
    </row>
    <row r="41" spans="1:11" ht="15" customHeight="1">
      <c r="A41" s="314" t="s">
        <v>492</v>
      </c>
      <c r="B41" s="275"/>
      <c r="C41" s="277">
        <v>0</v>
      </c>
      <c r="D41" s="275">
        <v>5</v>
      </c>
      <c r="E41" s="277">
        <v>249.2</v>
      </c>
      <c r="F41" s="275">
        <v>5</v>
      </c>
      <c r="G41" s="277">
        <v>249.2</v>
      </c>
      <c r="H41" s="284">
        <v>49840</v>
      </c>
      <c r="I41" s="284">
        <v>200</v>
      </c>
      <c r="J41" s="262"/>
      <c r="K41" s="262"/>
    </row>
    <row r="42" spans="1:11" ht="15" customHeight="1">
      <c r="A42" s="314" t="s">
        <v>14</v>
      </c>
      <c r="B42" s="275">
        <v>1801</v>
      </c>
      <c r="C42" s="277">
        <v>89833.5</v>
      </c>
      <c r="D42" s="275">
        <v>452</v>
      </c>
      <c r="E42" s="277">
        <v>22565.6</v>
      </c>
      <c r="F42" s="275">
        <v>2253</v>
      </c>
      <c r="G42" s="277" t="s">
        <v>493</v>
      </c>
      <c r="H42" s="284" t="s">
        <v>494</v>
      </c>
      <c r="I42" s="284">
        <v>206.03</v>
      </c>
      <c r="J42" s="262"/>
      <c r="K42" s="262"/>
    </row>
    <row r="43" spans="1:11" ht="15" customHeight="1">
      <c r="A43" s="283"/>
      <c r="B43" s="286"/>
      <c r="C43" s="294"/>
      <c r="D43" s="287"/>
      <c r="E43" s="288"/>
      <c r="F43" s="286"/>
      <c r="G43" s="288"/>
      <c r="H43" s="284"/>
      <c r="I43" s="295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425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431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s="297" customFormat="1" ht="15" customHeight="1">
      <c r="A10" s="279" t="s">
        <v>463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s="297" customFormat="1" ht="15" customHeight="1">
      <c r="A11" s="283" t="s">
        <v>71</v>
      </c>
      <c r="B11" s="298"/>
      <c r="C11" s="299">
        <v>0</v>
      </c>
      <c r="D11" s="300">
        <v>5</v>
      </c>
      <c r="E11" s="301">
        <v>249.5</v>
      </c>
      <c r="F11" s="300">
        <v>5</v>
      </c>
      <c r="G11" s="301">
        <v>249.5</v>
      </c>
      <c r="H11" s="302">
        <v>52395</v>
      </c>
      <c r="I11" s="303">
        <v>210</v>
      </c>
      <c r="J11" s="262"/>
      <c r="K11" s="262"/>
    </row>
    <row r="12" spans="1:11" s="297" customFormat="1" ht="15" customHeight="1">
      <c r="A12" s="274" t="s">
        <v>14</v>
      </c>
      <c r="B12" s="302">
        <f aca="true" t="shared" si="0" ref="B12:H12">SUM(B11)</f>
        <v>0</v>
      </c>
      <c r="C12" s="304">
        <f t="shared" si="0"/>
        <v>0</v>
      </c>
      <c r="D12" s="305">
        <f t="shared" si="0"/>
        <v>5</v>
      </c>
      <c r="E12" s="304">
        <f t="shared" si="0"/>
        <v>249.5</v>
      </c>
      <c r="F12" s="305">
        <f t="shared" si="0"/>
        <v>5</v>
      </c>
      <c r="G12" s="304">
        <f t="shared" si="0"/>
        <v>249.5</v>
      </c>
      <c r="H12" s="302">
        <f t="shared" si="0"/>
        <v>52395</v>
      </c>
      <c r="I12" s="302">
        <f>H12/G12</f>
        <v>210</v>
      </c>
      <c r="J12" s="262"/>
      <c r="K12" s="262"/>
    </row>
    <row r="13" spans="1:11" s="297" customFormat="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464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283" t="s">
        <v>53</v>
      </c>
      <c r="B15" s="287">
        <v>327</v>
      </c>
      <c r="C15" s="294">
        <v>16309.5</v>
      </c>
      <c r="D15" s="287">
        <v>45</v>
      </c>
      <c r="E15" s="288">
        <v>2246.3</v>
      </c>
      <c r="F15" s="287">
        <v>372</v>
      </c>
      <c r="G15" s="288">
        <v>18555.8</v>
      </c>
      <c r="H15" s="284" t="s">
        <v>432</v>
      </c>
      <c r="I15" s="295">
        <v>193.08</v>
      </c>
      <c r="J15" s="262"/>
      <c r="K15" s="262"/>
    </row>
    <row r="16" spans="1:11" ht="15" customHeight="1">
      <c r="A16" s="283" t="s">
        <v>168</v>
      </c>
      <c r="B16" s="287">
        <v>10</v>
      </c>
      <c r="C16" s="294">
        <v>498.5</v>
      </c>
      <c r="D16" s="287">
        <v>0</v>
      </c>
      <c r="E16" s="288">
        <v>0</v>
      </c>
      <c r="F16" s="287">
        <v>10</v>
      </c>
      <c r="G16" s="288">
        <v>498.5</v>
      </c>
      <c r="H16" s="284" t="s">
        <v>433</v>
      </c>
      <c r="I16" s="295">
        <v>256</v>
      </c>
      <c r="J16" s="262"/>
      <c r="K16" s="262"/>
    </row>
    <row r="17" spans="1:11" ht="15" customHeight="1">
      <c r="A17" s="283" t="s">
        <v>128</v>
      </c>
      <c r="B17" s="287">
        <v>40</v>
      </c>
      <c r="C17" s="294">
        <v>1994</v>
      </c>
      <c r="D17" s="287">
        <v>26</v>
      </c>
      <c r="E17" s="288">
        <v>1297.2</v>
      </c>
      <c r="F17" s="287">
        <v>66</v>
      </c>
      <c r="G17" s="288">
        <v>3291.2</v>
      </c>
      <c r="H17" s="284" t="s">
        <v>434</v>
      </c>
      <c r="I17" s="295">
        <v>187.65</v>
      </c>
      <c r="J17" s="262"/>
      <c r="K17" s="262"/>
    </row>
    <row r="18" spans="1:11" ht="15" customHeight="1">
      <c r="A18" s="283" t="s">
        <v>171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173</v>
      </c>
      <c r="B19" s="274"/>
      <c r="C19" s="294">
        <v>0</v>
      </c>
      <c r="D19" s="287">
        <v>10</v>
      </c>
      <c r="E19" s="288">
        <v>499.2</v>
      </c>
      <c r="F19" s="287">
        <v>10</v>
      </c>
      <c r="G19" s="288">
        <v>499.2</v>
      </c>
      <c r="H19" s="284" t="s">
        <v>435</v>
      </c>
      <c r="I19" s="295">
        <v>206</v>
      </c>
      <c r="J19" s="262"/>
      <c r="K19" s="262"/>
    </row>
    <row r="20" spans="1:11" ht="15" customHeight="1">
      <c r="A20" s="283" t="s">
        <v>57</v>
      </c>
      <c r="B20" s="287">
        <v>60</v>
      </c>
      <c r="C20" s="294">
        <v>2992.5</v>
      </c>
      <c r="D20" s="287">
        <v>0</v>
      </c>
      <c r="E20" s="288">
        <v>0</v>
      </c>
      <c r="F20" s="287">
        <v>60</v>
      </c>
      <c r="G20" s="288">
        <v>2992.5</v>
      </c>
      <c r="H20" s="284" t="s">
        <v>436</v>
      </c>
      <c r="I20" s="295">
        <v>171.66</v>
      </c>
      <c r="J20" s="262"/>
      <c r="K20" s="262"/>
    </row>
    <row r="21" spans="1:11" ht="15" customHeight="1">
      <c r="A21" s="283" t="s">
        <v>205</v>
      </c>
      <c r="B21" s="287">
        <v>20</v>
      </c>
      <c r="C21" s="294">
        <v>997</v>
      </c>
      <c r="D21" s="287">
        <v>0</v>
      </c>
      <c r="E21" s="288">
        <v>0</v>
      </c>
      <c r="F21" s="287">
        <v>20</v>
      </c>
      <c r="G21" s="288">
        <v>997</v>
      </c>
      <c r="H21" s="284" t="s">
        <v>437</v>
      </c>
      <c r="I21" s="295">
        <v>123.5</v>
      </c>
      <c r="J21" s="262"/>
      <c r="K21" s="262"/>
    </row>
    <row r="22" spans="1:11" ht="15" customHeight="1">
      <c r="A22" s="283" t="s">
        <v>61</v>
      </c>
      <c r="B22" s="287">
        <v>50</v>
      </c>
      <c r="C22" s="294">
        <v>2492.5</v>
      </c>
      <c r="D22" s="287">
        <v>0</v>
      </c>
      <c r="E22" s="288">
        <v>0</v>
      </c>
      <c r="F22" s="287">
        <v>50</v>
      </c>
      <c r="G22" s="288">
        <v>2492.5</v>
      </c>
      <c r="H22" s="284" t="s">
        <v>438</v>
      </c>
      <c r="I22" s="295">
        <v>213.8</v>
      </c>
      <c r="J22" s="262"/>
      <c r="K22" s="262"/>
    </row>
    <row r="23" spans="1:11" ht="15" customHeight="1">
      <c r="A23" s="283" t="s">
        <v>63</v>
      </c>
      <c r="B23" s="287">
        <v>45</v>
      </c>
      <c r="C23" s="294">
        <v>2244</v>
      </c>
      <c r="D23" s="287">
        <v>0</v>
      </c>
      <c r="E23" s="288">
        <v>0</v>
      </c>
      <c r="F23" s="287">
        <v>45</v>
      </c>
      <c r="G23" s="288">
        <v>2244</v>
      </c>
      <c r="H23" s="284" t="s">
        <v>439</v>
      </c>
      <c r="I23" s="295">
        <v>182.13</v>
      </c>
      <c r="J23" s="262"/>
      <c r="K23" s="262"/>
    </row>
    <row r="24" spans="1:11" ht="15" customHeight="1">
      <c r="A24" s="283" t="s">
        <v>440</v>
      </c>
      <c r="B24" s="287">
        <v>25</v>
      </c>
      <c r="C24" s="294">
        <v>1247</v>
      </c>
      <c r="D24" s="287">
        <v>0</v>
      </c>
      <c r="E24" s="288">
        <v>0</v>
      </c>
      <c r="F24" s="287">
        <v>25</v>
      </c>
      <c r="G24" s="288">
        <v>1247</v>
      </c>
      <c r="H24" s="284" t="s">
        <v>441</v>
      </c>
      <c r="I24" s="295">
        <v>210.4</v>
      </c>
      <c r="J24" s="262"/>
      <c r="K24" s="262"/>
    </row>
    <row r="25" spans="1:11" ht="15" customHeight="1">
      <c r="A25" s="283" t="s">
        <v>67</v>
      </c>
      <c r="B25" s="287">
        <v>20</v>
      </c>
      <c r="C25" s="294">
        <v>998.5</v>
      </c>
      <c r="D25" s="287">
        <v>40</v>
      </c>
      <c r="E25" s="288">
        <v>1996.8</v>
      </c>
      <c r="F25" s="287">
        <v>60</v>
      </c>
      <c r="G25" s="288">
        <v>2995.3</v>
      </c>
      <c r="H25" s="284" t="s">
        <v>442</v>
      </c>
      <c r="I25" s="295">
        <v>197.17</v>
      </c>
      <c r="J25" s="262"/>
      <c r="K25" s="262"/>
    </row>
    <row r="26" spans="1:11" ht="15" customHeight="1">
      <c r="A26" s="283" t="s">
        <v>71</v>
      </c>
      <c r="B26" s="287">
        <v>846</v>
      </c>
      <c r="C26" s="294">
        <v>42159.5</v>
      </c>
      <c r="D26" s="287">
        <v>109</v>
      </c>
      <c r="E26" s="288">
        <v>5439.8</v>
      </c>
      <c r="F26" s="287">
        <v>955</v>
      </c>
      <c r="G26" s="288">
        <v>47599.3</v>
      </c>
      <c r="H26" s="284" t="s">
        <v>443</v>
      </c>
      <c r="I26" s="295">
        <v>192.94</v>
      </c>
      <c r="J26" s="262"/>
      <c r="K26" s="262"/>
    </row>
    <row r="27" spans="1:11" ht="15" customHeight="1">
      <c r="A27" s="283" t="s">
        <v>141</v>
      </c>
      <c r="B27" s="287">
        <v>11</v>
      </c>
      <c r="C27" s="294">
        <v>548.5</v>
      </c>
      <c r="D27" s="287">
        <v>32</v>
      </c>
      <c r="E27" s="288">
        <v>1597.4</v>
      </c>
      <c r="F27" s="287">
        <v>43</v>
      </c>
      <c r="G27" s="288">
        <v>2145.9</v>
      </c>
      <c r="H27" s="284" t="s">
        <v>444</v>
      </c>
      <c r="I27" s="295">
        <v>176.18</v>
      </c>
      <c r="J27" s="262"/>
      <c r="K27" s="262"/>
    </row>
    <row r="28" spans="1:11" ht="15" customHeight="1">
      <c r="A28" s="283" t="s">
        <v>73</v>
      </c>
      <c r="B28" s="287">
        <v>31</v>
      </c>
      <c r="C28" s="294">
        <v>1545.5</v>
      </c>
      <c r="D28" s="287">
        <v>0</v>
      </c>
      <c r="E28" s="288">
        <v>0</v>
      </c>
      <c r="F28" s="287">
        <v>31</v>
      </c>
      <c r="G28" s="288">
        <v>1545.5</v>
      </c>
      <c r="H28" s="284" t="s">
        <v>445</v>
      </c>
      <c r="I28" s="295">
        <v>260.68</v>
      </c>
      <c r="J28" s="262"/>
      <c r="K28" s="262"/>
    </row>
    <row r="29" spans="1:11" ht="15" customHeight="1">
      <c r="A29" s="283" t="s">
        <v>77</v>
      </c>
      <c r="B29" s="287">
        <v>20</v>
      </c>
      <c r="C29" s="294">
        <v>997</v>
      </c>
      <c r="D29" s="287">
        <v>10</v>
      </c>
      <c r="E29" s="288">
        <v>499</v>
      </c>
      <c r="F29" s="287">
        <v>30</v>
      </c>
      <c r="G29" s="288">
        <v>1496</v>
      </c>
      <c r="H29" s="284" t="s">
        <v>446</v>
      </c>
      <c r="I29" s="295">
        <v>182.35</v>
      </c>
      <c r="J29" s="262"/>
      <c r="K29" s="262"/>
    </row>
    <row r="30" spans="1:11" ht="15" customHeight="1">
      <c r="A30" s="283" t="s">
        <v>447</v>
      </c>
      <c r="B30" s="287">
        <v>5</v>
      </c>
      <c r="C30" s="294">
        <v>248.5</v>
      </c>
      <c r="D30" s="287">
        <v>0</v>
      </c>
      <c r="E30" s="288">
        <v>0</v>
      </c>
      <c r="F30" s="287">
        <v>5</v>
      </c>
      <c r="G30" s="288">
        <v>248.5</v>
      </c>
      <c r="H30" s="284">
        <v>63367.5</v>
      </c>
      <c r="I30" s="295">
        <v>255</v>
      </c>
      <c r="J30" s="262"/>
      <c r="K30" s="262"/>
    </row>
    <row r="31" spans="1:11" ht="15" customHeight="1">
      <c r="A31" s="283" t="s">
        <v>79</v>
      </c>
      <c r="B31" s="274"/>
      <c r="C31" s="294">
        <v>0</v>
      </c>
      <c r="D31" s="287">
        <v>10</v>
      </c>
      <c r="E31" s="288">
        <v>499.2</v>
      </c>
      <c r="F31" s="287">
        <v>10</v>
      </c>
      <c r="G31" s="288">
        <v>499.2</v>
      </c>
      <c r="H31" s="284" t="s">
        <v>448</v>
      </c>
      <c r="I31" s="295">
        <v>276</v>
      </c>
      <c r="J31" s="262"/>
      <c r="K31" s="262"/>
    </row>
    <row r="32" spans="1:11" ht="15" customHeight="1">
      <c r="A32" s="283" t="s">
        <v>221</v>
      </c>
      <c r="B32" s="287">
        <v>180</v>
      </c>
      <c r="C32" s="294">
        <v>8977.5</v>
      </c>
      <c r="D32" s="287">
        <v>20</v>
      </c>
      <c r="E32" s="288">
        <v>998.4</v>
      </c>
      <c r="F32" s="287">
        <v>200</v>
      </c>
      <c r="G32" s="288">
        <v>9975.9</v>
      </c>
      <c r="H32" s="284" t="s">
        <v>449</v>
      </c>
      <c r="I32" s="295">
        <v>176.05</v>
      </c>
      <c r="J32" s="262"/>
      <c r="K32" s="262"/>
    </row>
    <row r="33" spans="1:11" ht="15" customHeight="1">
      <c r="A33" s="283" t="s">
        <v>81</v>
      </c>
      <c r="B33" s="287">
        <v>10</v>
      </c>
      <c r="C33" s="294">
        <v>498.5</v>
      </c>
      <c r="D33" s="287">
        <v>0</v>
      </c>
      <c r="E33" s="288">
        <v>0</v>
      </c>
      <c r="F33" s="287">
        <v>10</v>
      </c>
      <c r="G33" s="288">
        <v>498.5</v>
      </c>
      <c r="H33" s="284" t="s">
        <v>188</v>
      </c>
      <c r="I33" s="295">
        <v>267</v>
      </c>
      <c r="J33" s="262"/>
      <c r="K33" s="262"/>
    </row>
    <row r="34" spans="1:11" ht="15" customHeight="1">
      <c r="A34" s="283" t="s">
        <v>83</v>
      </c>
      <c r="B34" s="287">
        <v>150</v>
      </c>
      <c r="C34" s="294">
        <v>7479</v>
      </c>
      <c r="D34" s="287">
        <v>45</v>
      </c>
      <c r="E34" s="288">
        <v>2245.4</v>
      </c>
      <c r="F34" s="287">
        <v>195</v>
      </c>
      <c r="G34" s="288">
        <v>9724.4</v>
      </c>
      <c r="H34" s="284" t="s">
        <v>450</v>
      </c>
      <c r="I34" s="295">
        <v>207.49</v>
      </c>
      <c r="J34" s="262"/>
      <c r="K34" s="262"/>
    </row>
    <row r="35" spans="1:11" ht="15" customHeight="1">
      <c r="A35" s="283" t="s">
        <v>87</v>
      </c>
      <c r="B35" s="287">
        <v>10</v>
      </c>
      <c r="C35" s="294">
        <v>498.5</v>
      </c>
      <c r="D35" s="287">
        <v>0</v>
      </c>
      <c r="E35" s="288">
        <v>0</v>
      </c>
      <c r="F35" s="287">
        <v>10</v>
      </c>
      <c r="G35" s="288">
        <v>498.5</v>
      </c>
      <c r="H35" s="284">
        <v>72282.5</v>
      </c>
      <c r="I35" s="295">
        <v>145</v>
      </c>
      <c r="J35" s="262"/>
      <c r="K35" s="262"/>
    </row>
    <row r="36" spans="1:11" ht="15" customHeight="1">
      <c r="A36" s="283" t="s">
        <v>344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451</v>
      </c>
      <c r="I36" s="295">
        <v>282</v>
      </c>
      <c r="J36" s="262"/>
      <c r="K36" s="262"/>
    </row>
    <row r="37" spans="1:11" ht="15" customHeight="1">
      <c r="A37" s="283" t="s">
        <v>150</v>
      </c>
      <c r="B37" s="287">
        <v>25</v>
      </c>
      <c r="C37" s="294">
        <v>1247</v>
      </c>
      <c r="D37" s="287">
        <v>5</v>
      </c>
      <c r="E37" s="288">
        <v>250</v>
      </c>
      <c r="F37" s="287">
        <v>30</v>
      </c>
      <c r="G37" s="288">
        <v>1497</v>
      </c>
      <c r="H37" s="284" t="s">
        <v>452</v>
      </c>
      <c r="I37" s="295">
        <v>172.3</v>
      </c>
      <c r="J37" s="262"/>
      <c r="K37" s="262"/>
    </row>
    <row r="38" spans="1:11" ht="15" customHeight="1">
      <c r="A38" s="283" t="s">
        <v>153</v>
      </c>
      <c r="B38" s="274"/>
      <c r="C38" s="294">
        <v>0</v>
      </c>
      <c r="D38" s="287">
        <v>10</v>
      </c>
      <c r="E38" s="288">
        <v>498.4</v>
      </c>
      <c r="F38" s="287">
        <v>10</v>
      </c>
      <c r="G38" s="288">
        <v>498.4</v>
      </c>
      <c r="H38" s="284">
        <v>84229.6</v>
      </c>
      <c r="I38" s="295">
        <v>169</v>
      </c>
      <c r="J38" s="262"/>
      <c r="K38" s="262"/>
    </row>
    <row r="39" spans="1:11" ht="15" customHeight="1">
      <c r="A39" s="283" t="s">
        <v>92</v>
      </c>
      <c r="B39" s="287">
        <v>10</v>
      </c>
      <c r="C39" s="294">
        <v>498.5</v>
      </c>
      <c r="D39" s="287">
        <v>0</v>
      </c>
      <c r="E39" s="288">
        <v>0</v>
      </c>
      <c r="F39" s="287">
        <v>10</v>
      </c>
      <c r="G39" s="288">
        <v>498.5</v>
      </c>
      <c r="H39" s="284">
        <v>70787</v>
      </c>
      <c r="I39" s="295">
        <v>142</v>
      </c>
      <c r="J39" s="262"/>
      <c r="K39" s="262"/>
    </row>
    <row r="40" spans="1:11" ht="15" customHeight="1">
      <c r="A40" s="283" t="s">
        <v>187</v>
      </c>
      <c r="B40" s="287">
        <v>5</v>
      </c>
      <c r="C40" s="294">
        <v>250</v>
      </c>
      <c r="D40" s="287">
        <v>0</v>
      </c>
      <c r="E40" s="288">
        <v>0</v>
      </c>
      <c r="F40" s="287">
        <v>5</v>
      </c>
      <c r="G40" s="288">
        <v>250</v>
      </c>
      <c r="H40" s="284">
        <v>63750</v>
      </c>
      <c r="I40" s="295">
        <v>255</v>
      </c>
      <c r="J40" s="262"/>
      <c r="K40" s="262"/>
    </row>
    <row r="41" spans="1:11" ht="15" customHeight="1">
      <c r="A41" s="283" t="s">
        <v>157</v>
      </c>
      <c r="B41" s="287">
        <v>10</v>
      </c>
      <c r="C41" s="294">
        <v>498.5</v>
      </c>
      <c r="D41" s="287">
        <v>0</v>
      </c>
      <c r="E41" s="288">
        <v>0</v>
      </c>
      <c r="F41" s="287">
        <v>10</v>
      </c>
      <c r="G41" s="288">
        <v>498.5</v>
      </c>
      <c r="H41" s="284" t="s">
        <v>453</v>
      </c>
      <c r="I41" s="295">
        <v>290</v>
      </c>
      <c r="J41" s="262"/>
      <c r="K41" s="262"/>
    </row>
    <row r="42" spans="1:11" ht="15" customHeight="1">
      <c r="A42" s="283" t="s">
        <v>233</v>
      </c>
      <c r="B42" s="287">
        <v>25</v>
      </c>
      <c r="C42" s="294">
        <v>1248.5</v>
      </c>
      <c r="D42" s="287">
        <v>10</v>
      </c>
      <c r="E42" s="288">
        <v>499</v>
      </c>
      <c r="F42" s="287">
        <v>35</v>
      </c>
      <c r="G42" s="288">
        <v>1747.5</v>
      </c>
      <c r="H42" s="284" t="s">
        <v>454</v>
      </c>
      <c r="I42" s="295">
        <v>204.59</v>
      </c>
      <c r="J42" s="262"/>
      <c r="K42" s="262"/>
    </row>
    <row r="43" spans="1:11" ht="15" customHeight="1">
      <c r="A43" s="283" t="s">
        <v>94</v>
      </c>
      <c r="B43" s="274"/>
      <c r="C43" s="294">
        <v>0</v>
      </c>
      <c r="D43" s="287">
        <v>45</v>
      </c>
      <c r="E43" s="288">
        <v>2246.6</v>
      </c>
      <c r="F43" s="287">
        <v>45</v>
      </c>
      <c r="G43" s="288">
        <v>2246.6</v>
      </c>
      <c r="H43" s="284" t="s">
        <v>455</v>
      </c>
      <c r="I43" s="295">
        <v>212</v>
      </c>
      <c r="J43" s="262"/>
      <c r="K43" s="262"/>
    </row>
    <row r="44" spans="1:11" ht="15" customHeight="1">
      <c r="A44" s="283" t="s">
        <v>190</v>
      </c>
      <c r="B44" s="287">
        <v>10</v>
      </c>
      <c r="C44" s="294">
        <v>498.5</v>
      </c>
      <c r="D44" s="287">
        <v>0</v>
      </c>
      <c r="E44" s="288">
        <v>0</v>
      </c>
      <c r="F44" s="287">
        <v>10</v>
      </c>
      <c r="G44" s="288">
        <v>498.5</v>
      </c>
      <c r="H44" s="284" t="s">
        <v>456</v>
      </c>
      <c r="I44" s="295">
        <v>270</v>
      </c>
      <c r="J44" s="262"/>
      <c r="K44" s="262"/>
    </row>
    <row r="45" spans="1:11" ht="15" customHeight="1">
      <c r="A45" s="283" t="s">
        <v>266</v>
      </c>
      <c r="B45" s="274"/>
      <c r="C45" s="294">
        <v>0</v>
      </c>
      <c r="D45" s="287">
        <v>52</v>
      </c>
      <c r="E45" s="288">
        <v>2594.4</v>
      </c>
      <c r="F45" s="287">
        <v>52</v>
      </c>
      <c r="G45" s="288">
        <v>2594.4</v>
      </c>
      <c r="H45" s="284" t="s">
        <v>457</v>
      </c>
      <c r="I45" s="295">
        <v>183.29</v>
      </c>
      <c r="J45" s="262"/>
      <c r="K45" s="262"/>
    </row>
    <row r="46" spans="1:11" ht="15" customHeight="1">
      <c r="A46" s="283" t="s">
        <v>96</v>
      </c>
      <c r="B46" s="287">
        <v>10</v>
      </c>
      <c r="C46" s="294">
        <v>498.5</v>
      </c>
      <c r="D46" s="287">
        <v>0</v>
      </c>
      <c r="E46" s="288">
        <v>0</v>
      </c>
      <c r="F46" s="287">
        <v>10</v>
      </c>
      <c r="G46" s="288">
        <v>498.5</v>
      </c>
      <c r="H46" s="284" t="s">
        <v>336</v>
      </c>
      <c r="I46" s="295">
        <v>250</v>
      </c>
      <c r="J46" s="262"/>
      <c r="K46" s="262"/>
    </row>
    <row r="47" spans="1:11" ht="15" customHeight="1">
      <c r="A47" s="283" t="s">
        <v>98</v>
      </c>
      <c r="B47" s="287">
        <v>185</v>
      </c>
      <c r="C47" s="294">
        <v>9226.5</v>
      </c>
      <c r="D47" s="287">
        <v>25</v>
      </c>
      <c r="E47" s="288">
        <v>1246.8</v>
      </c>
      <c r="F47" s="287">
        <v>210</v>
      </c>
      <c r="G47" s="288">
        <v>10473.3</v>
      </c>
      <c r="H47" s="284">
        <v>1779477</v>
      </c>
      <c r="I47" s="295">
        <v>169.90604680473206</v>
      </c>
      <c r="J47" s="262"/>
      <c r="K47" s="262"/>
    </row>
    <row r="48" spans="1:11" ht="15" customHeight="1">
      <c r="A48" s="283" t="s">
        <v>99</v>
      </c>
      <c r="B48" s="274"/>
      <c r="C48" s="294">
        <v>0</v>
      </c>
      <c r="D48" s="287">
        <v>56</v>
      </c>
      <c r="E48" s="288">
        <v>2793.4</v>
      </c>
      <c r="F48" s="287">
        <v>56</v>
      </c>
      <c r="G48" s="288">
        <v>2793.4</v>
      </c>
      <c r="H48" s="284" t="s">
        <v>458</v>
      </c>
      <c r="I48" s="295">
        <v>218.87</v>
      </c>
      <c r="J48" s="262"/>
      <c r="K48" s="262"/>
    </row>
    <row r="49" spans="1:11" ht="15" customHeight="1">
      <c r="A49" s="283" t="s">
        <v>194</v>
      </c>
      <c r="B49" s="307">
        <v>10</v>
      </c>
      <c r="C49" s="308">
        <v>498.5</v>
      </c>
      <c r="D49" s="307">
        <v>0</v>
      </c>
      <c r="E49" s="309">
        <v>0</v>
      </c>
      <c r="F49" s="307">
        <v>10</v>
      </c>
      <c r="G49" s="309">
        <v>498.5</v>
      </c>
      <c r="H49" s="282" t="s">
        <v>459</v>
      </c>
      <c r="I49" s="310">
        <v>286</v>
      </c>
      <c r="J49" s="262"/>
      <c r="K49" s="262"/>
    </row>
    <row r="50" spans="1:11" s="297" customFormat="1" ht="15" customHeight="1">
      <c r="A50" s="283" t="s">
        <v>14</v>
      </c>
      <c r="B50" s="305">
        <v>2170</v>
      </c>
      <c r="C50" s="304">
        <v>108187.5</v>
      </c>
      <c r="D50" s="305">
        <f>SUM(D15:D49)</f>
        <v>550</v>
      </c>
      <c r="E50" s="304">
        <f>SUM(E15:E49)</f>
        <v>27447.300000000003</v>
      </c>
      <c r="F50" s="306">
        <f>B50+D50</f>
        <v>2720</v>
      </c>
      <c r="G50" s="304">
        <f>C50+E50</f>
        <v>135634.8</v>
      </c>
      <c r="H50" s="302">
        <v>26268453.8</v>
      </c>
      <c r="I50" s="303">
        <f>H50/G50</f>
        <v>193.67045772913738</v>
      </c>
      <c r="J50" s="262"/>
      <c r="K50" s="262"/>
    </row>
    <row r="51" spans="1:11" ht="15" customHeight="1">
      <c r="A51" s="283" t="s">
        <v>14</v>
      </c>
      <c r="B51" s="305">
        <v>2170</v>
      </c>
      <c r="C51" s="304" t="s">
        <v>460</v>
      </c>
      <c r="D51" s="305">
        <v>555</v>
      </c>
      <c r="E51" s="304">
        <v>27696.8</v>
      </c>
      <c r="F51" s="311">
        <v>2725</v>
      </c>
      <c r="G51" s="304" t="s">
        <v>461</v>
      </c>
      <c r="H51" s="302" t="s">
        <v>462</v>
      </c>
      <c r="I51" s="303">
        <v>193.7</v>
      </c>
      <c r="J51" s="262"/>
      <c r="K51" s="262"/>
    </row>
    <row r="52" spans="1:11" ht="15" customHeight="1">
      <c r="A52" s="283"/>
      <c r="B52" s="286"/>
      <c r="C52" s="294"/>
      <c r="D52" s="287"/>
      <c r="E52" s="288"/>
      <c r="F52" s="286"/>
      <c r="G52" s="288"/>
      <c r="H52" s="284"/>
      <c r="I52" s="295"/>
      <c r="J52" s="262"/>
      <c r="K52" s="262"/>
    </row>
    <row r="53" spans="1:11" ht="15" customHeight="1">
      <c r="A53" s="263" t="s">
        <v>117</v>
      </c>
      <c r="B53" s="289"/>
      <c r="C53" s="276"/>
      <c r="D53" s="289"/>
      <c r="E53" s="290"/>
      <c r="F53" s="289"/>
      <c r="G53" s="276"/>
      <c r="H53" s="278"/>
      <c r="I53" s="278"/>
      <c r="J53" s="262"/>
      <c r="K53" s="262"/>
    </row>
    <row r="54" spans="1:11" ht="15" customHeight="1">
      <c r="A54" s="263" t="s">
        <v>118</v>
      </c>
      <c r="B54" s="289"/>
      <c r="C54" s="276"/>
      <c r="D54" s="289"/>
      <c r="E54" s="290"/>
      <c r="F54" s="291"/>
      <c r="G54" s="292" t="s">
        <v>119</v>
      </c>
      <c r="H54" s="278"/>
      <c r="I54" s="278"/>
      <c r="J54" s="262"/>
      <c r="K54" s="262"/>
    </row>
    <row r="55" spans="1:11" ht="15" customHeight="1">
      <c r="A55" s="263" t="s">
        <v>120</v>
      </c>
      <c r="B55" s="289"/>
      <c r="C55" s="276"/>
      <c r="D55" s="289"/>
      <c r="E55" s="1"/>
      <c r="F55" s="290"/>
      <c r="G55" s="293" t="s">
        <v>121</v>
      </c>
      <c r="H55" s="278"/>
      <c r="I55" s="278"/>
      <c r="J55" s="262"/>
      <c r="K55" s="262"/>
    </row>
    <row r="56" spans="1:11" ht="15" customHeight="1">
      <c r="A56" s="263" t="s">
        <v>122</v>
      </c>
      <c r="B56" s="289"/>
      <c r="C56" s="276"/>
      <c r="D56" s="289"/>
      <c r="E56" s="290"/>
      <c r="F56" s="289"/>
      <c r="G56" s="276"/>
      <c r="H56" s="278"/>
      <c r="I56" s="278"/>
      <c r="J56" s="262"/>
      <c r="K56" s="262"/>
    </row>
    <row r="57" spans="1:11" ht="15" customHeight="1">
      <c r="A57" s="263" t="s">
        <v>123</v>
      </c>
      <c r="B57" s="289"/>
      <c r="C57" s="276"/>
      <c r="D57" s="289"/>
      <c r="E57" s="290"/>
      <c r="F57" s="289"/>
      <c r="G57" s="276"/>
      <c r="H57" s="278"/>
      <c r="I57" s="278"/>
      <c r="J57" s="262"/>
      <c r="K57" s="262"/>
    </row>
    <row r="58" spans="1:10" ht="15" customHeight="1">
      <c r="A58" s="1"/>
      <c r="J58" s="1"/>
    </row>
    <row r="59" spans="1:10" ht="15" customHeight="1">
      <c r="A59" s="1"/>
      <c r="J59" s="1"/>
    </row>
    <row r="60" spans="1:10" ht="15" customHeight="1">
      <c r="A60" s="1"/>
      <c r="J60" s="1"/>
    </row>
    <row r="61" spans="1:10" ht="15" customHeight="1">
      <c r="A61" s="1"/>
      <c r="J61" s="1"/>
    </row>
    <row r="62" spans="1:10" ht="15" customHeight="1">
      <c r="A62" s="1"/>
      <c r="J62" s="1"/>
    </row>
    <row r="63" spans="1:10" ht="15" customHeight="1">
      <c r="A63" s="1"/>
      <c r="J63" s="1"/>
    </row>
    <row r="64" spans="1:10" ht="15" customHeight="1">
      <c r="A64" s="1"/>
      <c r="J64" s="1"/>
    </row>
    <row r="65" ht="15" customHeight="1">
      <c r="A65" s="1"/>
    </row>
    <row r="66" ht="15" customHeight="1">
      <c r="A66" s="1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5" customHeight="1">
      <c r="A106" s="41"/>
      <c r="B106" s="42"/>
      <c r="C106" s="44"/>
      <c r="D106" s="42"/>
      <c r="E106" s="44"/>
      <c r="F106" s="42"/>
      <c r="G106" s="44"/>
      <c r="H106" s="47"/>
      <c r="I106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3" sqref="A3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399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427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400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53</v>
      </c>
      <c r="B11" s="287">
        <v>391</v>
      </c>
      <c r="C11" s="294">
        <v>19493</v>
      </c>
      <c r="D11" s="287">
        <v>0</v>
      </c>
      <c r="E11" s="288">
        <v>0</v>
      </c>
      <c r="F11" s="287">
        <v>391</v>
      </c>
      <c r="G11" s="288">
        <v>19493</v>
      </c>
      <c r="H11" s="284" t="s">
        <v>401</v>
      </c>
      <c r="I11" s="295">
        <v>190.46</v>
      </c>
      <c r="J11" s="262"/>
      <c r="K11" s="262"/>
    </row>
    <row r="12" spans="1:11" ht="15" customHeight="1">
      <c r="A12" s="283" t="s">
        <v>55</v>
      </c>
      <c r="B12" s="287">
        <v>20</v>
      </c>
      <c r="C12" s="294">
        <v>997</v>
      </c>
      <c r="D12" s="287">
        <v>0</v>
      </c>
      <c r="E12" s="288">
        <v>0</v>
      </c>
      <c r="F12" s="287">
        <v>20</v>
      </c>
      <c r="G12" s="288">
        <v>997</v>
      </c>
      <c r="H12" s="284" t="s">
        <v>402</v>
      </c>
      <c r="I12" s="295">
        <v>239</v>
      </c>
      <c r="J12" s="262"/>
      <c r="K12" s="262"/>
    </row>
    <row r="13" spans="1:11" ht="15" customHeight="1">
      <c r="A13" s="283" t="s">
        <v>128</v>
      </c>
      <c r="B13" s="287">
        <v>6</v>
      </c>
      <c r="C13" s="294">
        <v>300</v>
      </c>
      <c r="D13" s="287">
        <v>15</v>
      </c>
      <c r="E13" s="288">
        <v>748.4</v>
      </c>
      <c r="F13" s="287">
        <v>21</v>
      </c>
      <c r="G13" s="288">
        <v>1048.4</v>
      </c>
      <c r="H13" s="284" t="s">
        <v>403</v>
      </c>
      <c r="I13" s="295">
        <v>201.63</v>
      </c>
      <c r="J13" s="262"/>
      <c r="K13" s="262"/>
    </row>
    <row r="14" spans="1:11" ht="15" customHeight="1">
      <c r="A14" s="283" t="s">
        <v>171</v>
      </c>
      <c r="B14" s="287">
        <v>20</v>
      </c>
      <c r="C14" s="294">
        <v>997</v>
      </c>
      <c r="D14" s="287">
        <v>0</v>
      </c>
      <c r="E14" s="288">
        <v>0</v>
      </c>
      <c r="F14" s="287">
        <v>20</v>
      </c>
      <c r="G14" s="288">
        <v>997</v>
      </c>
      <c r="H14" s="284" t="s">
        <v>404</v>
      </c>
      <c r="I14" s="295">
        <v>253.5</v>
      </c>
      <c r="J14" s="262"/>
      <c r="K14" s="262"/>
    </row>
    <row r="15" spans="1:11" ht="15" customHeight="1">
      <c r="A15" s="283" t="s">
        <v>57</v>
      </c>
      <c r="B15" s="287">
        <v>20</v>
      </c>
      <c r="C15" s="294">
        <v>997</v>
      </c>
      <c r="D15" s="287">
        <v>0</v>
      </c>
      <c r="E15" s="288">
        <v>0</v>
      </c>
      <c r="F15" s="287">
        <v>20</v>
      </c>
      <c r="G15" s="288">
        <v>997</v>
      </c>
      <c r="H15" s="284" t="s">
        <v>405</v>
      </c>
      <c r="I15" s="295">
        <v>159</v>
      </c>
      <c r="J15" s="262"/>
      <c r="K15" s="262"/>
    </row>
    <row r="16" spans="1:11" ht="15" customHeight="1">
      <c r="A16" s="283" t="s">
        <v>59</v>
      </c>
      <c r="B16" s="287">
        <v>60</v>
      </c>
      <c r="C16" s="294">
        <v>2991</v>
      </c>
      <c r="D16" s="287">
        <v>0</v>
      </c>
      <c r="E16" s="288">
        <v>0</v>
      </c>
      <c r="F16" s="287">
        <v>60</v>
      </c>
      <c r="G16" s="288">
        <v>2991</v>
      </c>
      <c r="H16" s="284" t="s">
        <v>406</v>
      </c>
      <c r="I16" s="295">
        <v>247.17</v>
      </c>
      <c r="J16" s="262"/>
      <c r="K16" s="262"/>
    </row>
    <row r="17" spans="1:11" ht="15" customHeight="1">
      <c r="A17" s="283" t="s">
        <v>63</v>
      </c>
      <c r="B17" s="287">
        <v>20</v>
      </c>
      <c r="C17" s="294">
        <v>998.5</v>
      </c>
      <c r="D17" s="287">
        <v>0</v>
      </c>
      <c r="E17" s="288">
        <v>0</v>
      </c>
      <c r="F17" s="287">
        <v>20</v>
      </c>
      <c r="G17" s="288">
        <v>998.5</v>
      </c>
      <c r="H17" s="284" t="s">
        <v>407</v>
      </c>
      <c r="I17" s="295">
        <v>154.98</v>
      </c>
      <c r="J17" s="262"/>
      <c r="K17" s="262"/>
    </row>
    <row r="18" spans="1:11" ht="15" customHeight="1">
      <c r="A18" s="283" t="s">
        <v>329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136</v>
      </c>
      <c r="B19" s="287">
        <v>29</v>
      </c>
      <c r="C19" s="294">
        <v>1446.5</v>
      </c>
      <c r="D19" s="287">
        <v>0</v>
      </c>
      <c r="E19" s="288">
        <v>0</v>
      </c>
      <c r="F19" s="287">
        <v>29</v>
      </c>
      <c r="G19" s="288">
        <v>1446.5</v>
      </c>
      <c r="H19" s="284" t="s">
        <v>408</v>
      </c>
      <c r="I19" s="295">
        <v>231.62</v>
      </c>
      <c r="J19" s="262"/>
      <c r="K19" s="262"/>
    </row>
    <row r="20" spans="1:11" ht="15" customHeight="1">
      <c r="A20" s="283" t="s">
        <v>67</v>
      </c>
      <c r="B20" s="287">
        <v>120</v>
      </c>
      <c r="C20" s="294">
        <v>5982</v>
      </c>
      <c r="D20" s="287">
        <v>80</v>
      </c>
      <c r="E20" s="288">
        <v>3994.2</v>
      </c>
      <c r="F20" s="287">
        <v>200</v>
      </c>
      <c r="G20" s="288">
        <v>9976.2</v>
      </c>
      <c r="H20" s="284" t="s">
        <v>409</v>
      </c>
      <c r="I20" s="295">
        <v>197.5</v>
      </c>
      <c r="J20" s="262"/>
      <c r="K20" s="262"/>
    </row>
    <row r="21" spans="1:11" ht="15" customHeight="1">
      <c r="A21" s="283" t="s">
        <v>71</v>
      </c>
      <c r="B21" s="287">
        <v>543</v>
      </c>
      <c r="C21" s="294">
        <v>27075</v>
      </c>
      <c r="D21" s="287">
        <v>105</v>
      </c>
      <c r="E21" s="288">
        <v>5242</v>
      </c>
      <c r="F21" s="287">
        <v>648</v>
      </c>
      <c r="G21" s="288">
        <v>32317</v>
      </c>
      <c r="H21" s="284" t="s">
        <v>410</v>
      </c>
      <c r="I21" s="295">
        <v>200.9</v>
      </c>
      <c r="J21" s="262"/>
      <c r="K21" s="262"/>
    </row>
    <row r="22" spans="1:11" ht="15" customHeight="1">
      <c r="A22" s="283" t="s">
        <v>141</v>
      </c>
      <c r="B22" s="287">
        <v>20</v>
      </c>
      <c r="C22" s="294">
        <v>997</v>
      </c>
      <c r="D22" s="287">
        <v>0</v>
      </c>
      <c r="E22" s="288">
        <v>0</v>
      </c>
      <c r="F22" s="287">
        <v>20</v>
      </c>
      <c r="G22" s="288">
        <v>997</v>
      </c>
      <c r="H22" s="284" t="s">
        <v>411</v>
      </c>
      <c r="I22" s="295">
        <v>135.5</v>
      </c>
      <c r="J22" s="262"/>
      <c r="K22" s="262"/>
    </row>
    <row r="23" spans="1:11" ht="15" customHeight="1">
      <c r="A23" s="283" t="s">
        <v>73</v>
      </c>
      <c r="B23" s="287">
        <v>10</v>
      </c>
      <c r="C23" s="294">
        <v>498.5</v>
      </c>
      <c r="D23" s="287">
        <v>0</v>
      </c>
      <c r="E23" s="288">
        <v>0</v>
      </c>
      <c r="F23" s="287">
        <v>10</v>
      </c>
      <c r="G23" s="288">
        <v>498.5</v>
      </c>
      <c r="H23" s="284" t="s">
        <v>353</v>
      </c>
      <c r="I23" s="295">
        <v>259</v>
      </c>
      <c r="J23" s="262"/>
      <c r="K23" s="262"/>
    </row>
    <row r="24" spans="1:11" ht="15" customHeight="1">
      <c r="A24" s="283" t="s">
        <v>75</v>
      </c>
      <c r="B24" s="287">
        <v>5</v>
      </c>
      <c r="C24" s="294">
        <v>248.5</v>
      </c>
      <c r="D24" s="287">
        <v>0</v>
      </c>
      <c r="E24" s="288">
        <v>0</v>
      </c>
      <c r="F24" s="287">
        <v>5</v>
      </c>
      <c r="G24" s="288">
        <v>248.5</v>
      </c>
      <c r="H24" s="284">
        <v>59391.5</v>
      </c>
      <c r="I24" s="295">
        <v>239</v>
      </c>
      <c r="J24" s="262"/>
      <c r="K24" s="262"/>
    </row>
    <row r="25" spans="1:11" ht="15" customHeight="1">
      <c r="A25" s="283" t="s">
        <v>77</v>
      </c>
      <c r="B25" s="287">
        <v>11</v>
      </c>
      <c r="C25" s="294">
        <v>548.5</v>
      </c>
      <c r="D25" s="287">
        <v>53</v>
      </c>
      <c r="E25" s="288">
        <v>2645.9</v>
      </c>
      <c r="F25" s="287">
        <v>64</v>
      </c>
      <c r="G25" s="288">
        <v>3194.4</v>
      </c>
      <c r="H25" s="284" t="s">
        <v>412</v>
      </c>
      <c r="I25" s="295">
        <v>194.48</v>
      </c>
      <c r="J25" s="262"/>
      <c r="K25" s="262"/>
    </row>
    <row r="26" spans="1:11" ht="15" customHeight="1">
      <c r="A26" s="283" t="s">
        <v>79</v>
      </c>
      <c r="B26" s="274"/>
      <c r="C26" s="294">
        <v>0</v>
      </c>
      <c r="D26" s="287">
        <v>7</v>
      </c>
      <c r="E26" s="288">
        <v>349</v>
      </c>
      <c r="F26" s="287">
        <v>7</v>
      </c>
      <c r="G26" s="288">
        <v>349</v>
      </c>
      <c r="H26" s="284">
        <v>88279</v>
      </c>
      <c r="I26" s="295">
        <v>252.95</v>
      </c>
      <c r="J26" s="262"/>
      <c r="K26" s="262"/>
    </row>
    <row r="27" spans="1:11" ht="15" customHeight="1">
      <c r="A27" s="283" t="s">
        <v>221</v>
      </c>
      <c r="B27" s="287">
        <v>40</v>
      </c>
      <c r="C27" s="294">
        <v>1994</v>
      </c>
      <c r="D27" s="287">
        <v>10</v>
      </c>
      <c r="E27" s="288">
        <v>499.2</v>
      </c>
      <c r="F27" s="287">
        <v>50</v>
      </c>
      <c r="G27" s="288">
        <v>2493.2</v>
      </c>
      <c r="H27" s="284" t="s">
        <v>413</v>
      </c>
      <c r="I27" s="295">
        <v>169.41</v>
      </c>
      <c r="J27" s="262"/>
      <c r="K27" s="262"/>
    </row>
    <row r="28" spans="1:11" ht="15" customHeight="1">
      <c r="A28" s="283" t="s">
        <v>146</v>
      </c>
      <c r="B28" s="287">
        <v>10</v>
      </c>
      <c r="C28" s="294">
        <v>498.5</v>
      </c>
      <c r="D28" s="287">
        <v>0</v>
      </c>
      <c r="E28" s="288">
        <v>0</v>
      </c>
      <c r="F28" s="287">
        <v>10</v>
      </c>
      <c r="G28" s="288">
        <v>498.5</v>
      </c>
      <c r="H28" s="284">
        <v>69790</v>
      </c>
      <c r="I28" s="295">
        <v>140</v>
      </c>
      <c r="J28" s="262"/>
      <c r="K28" s="262"/>
    </row>
    <row r="29" spans="1:11" ht="15" customHeight="1">
      <c r="A29" s="283" t="s">
        <v>81</v>
      </c>
      <c r="B29" s="287">
        <v>30</v>
      </c>
      <c r="C29" s="294">
        <v>1497</v>
      </c>
      <c r="D29" s="287">
        <v>0</v>
      </c>
      <c r="E29" s="288">
        <v>0</v>
      </c>
      <c r="F29" s="287">
        <v>30</v>
      </c>
      <c r="G29" s="288">
        <v>1497</v>
      </c>
      <c r="H29" s="284" t="s">
        <v>414</v>
      </c>
      <c r="I29" s="295">
        <v>178.66</v>
      </c>
      <c r="J29" s="262"/>
      <c r="K29" s="262"/>
    </row>
    <row r="30" spans="1:11" ht="15" customHeight="1">
      <c r="A30" s="283" t="s">
        <v>83</v>
      </c>
      <c r="B30" s="287">
        <v>70</v>
      </c>
      <c r="C30" s="294">
        <v>3492.5</v>
      </c>
      <c r="D30" s="287">
        <v>13</v>
      </c>
      <c r="E30" s="288">
        <v>648.7</v>
      </c>
      <c r="F30" s="287">
        <v>83</v>
      </c>
      <c r="G30" s="288">
        <v>4141.2</v>
      </c>
      <c r="H30" s="284" t="s">
        <v>415</v>
      </c>
      <c r="I30" s="295">
        <v>236.13</v>
      </c>
      <c r="J30" s="262"/>
      <c r="K30" s="262"/>
    </row>
    <row r="31" spans="1:11" ht="15" customHeight="1">
      <c r="A31" s="283" t="s">
        <v>87</v>
      </c>
      <c r="B31" s="287">
        <v>10</v>
      </c>
      <c r="C31" s="294">
        <v>498.5</v>
      </c>
      <c r="D31" s="287">
        <v>0</v>
      </c>
      <c r="E31" s="288">
        <v>0</v>
      </c>
      <c r="F31" s="287">
        <v>10</v>
      </c>
      <c r="G31" s="288">
        <v>498.5</v>
      </c>
      <c r="H31" s="284">
        <v>69790</v>
      </c>
      <c r="I31" s="295">
        <v>140</v>
      </c>
      <c r="J31" s="262"/>
      <c r="K31" s="262"/>
    </row>
    <row r="32" spans="1:11" ht="15" customHeight="1">
      <c r="A32" s="283" t="s">
        <v>150</v>
      </c>
      <c r="B32" s="274"/>
      <c r="C32" s="294">
        <v>0</v>
      </c>
      <c r="D32" s="287">
        <v>4</v>
      </c>
      <c r="E32" s="288">
        <v>199.5</v>
      </c>
      <c r="F32" s="287">
        <v>4</v>
      </c>
      <c r="G32" s="288">
        <v>199.5</v>
      </c>
      <c r="H32" s="284">
        <v>49875</v>
      </c>
      <c r="I32" s="295">
        <v>250</v>
      </c>
      <c r="J32" s="262"/>
      <c r="K32" s="262"/>
    </row>
    <row r="33" spans="1:11" ht="15" customHeight="1">
      <c r="A33" s="283" t="s">
        <v>226</v>
      </c>
      <c r="B33" s="287">
        <v>10</v>
      </c>
      <c r="C33" s="294">
        <v>498.5</v>
      </c>
      <c r="D33" s="287">
        <v>5</v>
      </c>
      <c r="E33" s="288">
        <v>249.2</v>
      </c>
      <c r="F33" s="287">
        <f>10+5</f>
        <v>15</v>
      </c>
      <c r="G33" s="288">
        <f>498.5+249.2</f>
        <v>747.7</v>
      </c>
      <c r="H33" s="284">
        <f>83748+39872</f>
        <v>123620</v>
      </c>
      <c r="I33" s="295">
        <f>H33/G33</f>
        <v>165.33368998261335</v>
      </c>
      <c r="J33" s="262"/>
      <c r="K33" s="262"/>
    </row>
    <row r="34" spans="1:11" ht="15" customHeight="1">
      <c r="A34" s="283" t="s">
        <v>157</v>
      </c>
      <c r="B34" s="287">
        <v>10</v>
      </c>
      <c r="C34" s="294">
        <v>498.5</v>
      </c>
      <c r="D34" s="287">
        <v>0</v>
      </c>
      <c r="E34" s="288">
        <v>0</v>
      </c>
      <c r="F34" s="287">
        <v>10</v>
      </c>
      <c r="G34" s="288">
        <v>498.5</v>
      </c>
      <c r="H34" s="284">
        <v>64805</v>
      </c>
      <c r="I34" s="295">
        <v>130</v>
      </c>
      <c r="J34" s="262"/>
      <c r="K34" s="262"/>
    </row>
    <row r="35" spans="1:11" ht="15" customHeight="1">
      <c r="A35" s="283" t="s">
        <v>94</v>
      </c>
      <c r="B35" s="274"/>
      <c r="C35" s="294">
        <v>0</v>
      </c>
      <c r="D35" s="287">
        <v>75</v>
      </c>
      <c r="E35" s="288">
        <v>3744.5</v>
      </c>
      <c r="F35" s="287">
        <v>75</v>
      </c>
      <c r="G35" s="288">
        <v>3744.5</v>
      </c>
      <c r="H35" s="284" t="s">
        <v>416</v>
      </c>
      <c r="I35" s="295">
        <v>193.26</v>
      </c>
      <c r="J35" s="262"/>
      <c r="K35" s="262"/>
    </row>
    <row r="36" spans="1:11" ht="15" customHeight="1">
      <c r="A36" s="283" t="s">
        <v>190</v>
      </c>
      <c r="B36" s="287">
        <v>11</v>
      </c>
      <c r="C36" s="294">
        <v>548.5</v>
      </c>
      <c r="D36" s="287">
        <v>0</v>
      </c>
      <c r="E36" s="288">
        <v>0</v>
      </c>
      <c r="F36" s="287">
        <v>11</v>
      </c>
      <c r="G36" s="288">
        <v>548.5</v>
      </c>
      <c r="H36" s="284" t="s">
        <v>417</v>
      </c>
      <c r="I36" s="295">
        <v>241</v>
      </c>
      <c r="J36" s="262"/>
      <c r="K36" s="262"/>
    </row>
    <row r="37" spans="1:11" ht="15" customHeight="1">
      <c r="A37" s="283" t="s">
        <v>266</v>
      </c>
      <c r="B37" s="274"/>
      <c r="C37" s="294">
        <v>0</v>
      </c>
      <c r="D37" s="287">
        <v>60</v>
      </c>
      <c r="E37" s="288">
        <v>2992.6</v>
      </c>
      <c r="F37" s="287">
        <v>60</v>
      </c>
      <c r="G37" s="288">
        <v>2992.6</v>
      </c>
      <c r="H37" s="284" t="s">
        <v>418</v>
      </c>
      <c r="I37" s="295">
        <v>186.75</v>
      </c>
      <c r="J37" s="262"/>
      <c r="K37" s="262"/>
    </row>
    <row r="38" spans="1:11" ht="15" customHeight="1">
      <c r="A38" s="283" t="s">
        <v>98</v>
      </c>
      <c r="B38" s="287">
        <v>430</v>
      </c>
      <c r="C38" s="294">
        <v>21431</v>
      </c>
      <c r="D38" s="287">
        <v>30</v>
      </c>
      <c r="E38" s="288">
        <v>1497.9</v>
      </c>
      <c r="F38" s="287">
        <v>460</v>
      </c>
      <c r="G38" s="288">
        <v>22928.9</v>
      </c>
      <c r="H38" s="284">
        <v>2920920</v>
      </c>
      <c r="I38" s="295">
        <f>H38/G38</f>
        <v>127.3903240015875</v>
      </c>
      <c r="J38" s="262"/>
      <c r="K38" s="262"/>
    </row>
    <row r="39" spans="1:11" ht="15" customHeight="1">
      <c r="A39" s="283" t="s">
        <v>99</v>
      </c>
      <c r="B39" s="274"/>
      <c r="C39" s="294">
        <v>0</v>
      </c>
      <c r="D39" s="287">
        <v>60</v>
      </c>
      <c r="E39" s="288">
        <v>2992.3</v>
      </c>
      <c r="F39" s="287">
        <v>60</v>
      </c>
      <c r="G39" s="288">
        <v>2992.3</v>
      </c>
      <c r="H39" s="284" t="s">
        <v>419</v>
      </c>
      <c r="I39" s="295">
        <v>213.22</v>
      </c>
      <c r="J39" s="262"/>
      <c r="K39" s="262"/>
    </row>
    <row r="40" spans="1:11" ht="15" customHeight="1">
      <c r="A40" s="283" t="s">
        <v>101</v>
      </c>
      <c r="B40" s="287">
        <v>20</v>
      </c>
      <c r="C40" s="294">
        <v>997</v>
      </c>
      <c r="D40" s="287">
        <v>0</v>
      </c>
      <c r="E40" s="288">
        <v>0</v>
      </c>
      <c r="F40" s="287">
        <v>20</v>
      </c>
      <c r="G40" s="288">
        <v>997</v>
      </c>
      <c r="H40" s="284" t="s">
        <v>70</v>
      </c>
      <c r="I40" s="295">
        <v>130</v>
      </c>
      <c r="J40" s="262"/>
      <c r="K40" s="262"/>
    </row>
    <row r="41" spans="1:11" ht="15" customHeight="1">
      <c r="A41" s="283" t="s">
        <v>395</v>
      </c>
      <c r="B41" s="274"/>
      <c r="C41" s="294">
        <v>0</v>
      </c>
      <c r="D41" s="287">
        <v>9</v>
      </c>
      <c r="E41" s="288">
        <v>449</v>
      </c>
      <c r="F41" s="287">
        <v>9</v>
      </c>
      <c r="G41" s="288">
        <v>449</v>
      </c>
      <c r="H41" s="284" t="s">
        <v>420</v>
      </c>
      <c r="I41" s="295">
        <v>238.67</v>
      </c>
      <c r="J41" s="262"/>
      <c r="K41" s="262"/>
    </row>
    <row r="42" spans="1:11" ht="15" customHeight="1">
      <c r="A42" s="283" t="s">
        <v>14</v>
      </c>
      <c r="B42" s="286">
        <v>1926</v>
      </c>
      <c r="C42" s="294">
        <v>96022</v>
      </c>
      <c r="D42" s="287">
        <v>526</v>
      </c>
      <c r="E42" s="288">
        <v>26252.4</v>
      </c>
      <c r="F42" s="286">
        <v>2452</v>
      </c>
      <c r="G42" s="288" t="s">
        <v>421</v>
      </c>
      <c r="H42" s="284" t="s">
        <v>422</v>
      </c>
      <c r="I42" s="295">
        <v>185.48</v>
      </c>
      <c r="J42" s="262"/>
      <c r="K42" s="262"/>
    </row>
    <row r="43" spans="1:11" ht="15" customHeight="1">
      <c r="A43" s="263" t="s">
        <v>117</v>
      </c>
      <c r="B43" s="289"/>
      <c r="C43" s="276"/>
      <c r="D43" s="289"/>
      <c r="E43" s="290"/>
      <c r="F43" s="289"/>
      <c r="G43" s="276"/>
      <c r="H43" s="278"/>
      <c r="I43" s="278"/>
      <c r="J43" s="262"/>
      <c r="K43" s="262"/>
    </row>
    <row r="44" spans="1:11" ht="15" customHeight="1">
      <c r="A44" s="263" t="s">
        <v>118</v>
      </c>
      <c r="B44" s="289"/>
      <c r="C44" s="276"/>
      <c r="D44" s="289"/>
      <c r="E44" s="290"/>
      <c r="F44" s="291"/>
      <c r="G44" s="292" t="s">
        <v>119</v>
      </c>
      <c r="H44" s="278"/>
      <c r="I44" s="278"/>
      <c r="J44" s="262"/>
      <c r="K44" s="262"/>
    </row>
    <row r="45" spans="1:11" ht="15" customHeight="1">
      <c r="A45" s="263" t="s">
        <v>120</v>
      </c>
      <c r="B45" s="289"/>
      <c r="C45" s="276"/>
      <c r="D45" s="289"/>
      <c r="E45" s="1"/>
      <c r="F45" s="290"/>
      <c r="G45" s="293" t="s">
        <v>121</v>
      </c>
      <c r="H45" s="278"/>
      <c r="I45" s="278"/>
      <c r="J45" s="262"/>
      <c r="K45" s="262"/>
    </row>
    <row r="46" spans="1:11" ht="15" customHeight="1">
      <c r="A46" s="263" t="s">
        <v>122</v>
      </c>
      <c r="B46" s="289"/>
      <c r="C46" s="276"/>
      <c r="D46" s="289"/>
      <c r="E46" s="290"/>
      <c r="F46" s="289"/>
      <c r="G46" s="276"/>
      <c r="H46" s="278"/>
      <c r="I46" s="278"/>
      <c r="J46" s="262"/>
      <c r="K46" s="262"/>
    </row>
    <row r="47" spans="1:11" ht="15" customHeight="1">
      <c r="A47" s="263" t="s">
        <v>123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0" ht="15" customHeight="1">
      <c r="A48" s="1"/>
      <c r="J48" s="1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ht="15" customHeight="1">
      <c r="A55" s="1"/>
    </row>
    <row r="56" ht="15" customHeight="1">
      <c r="A56" s="1"/>
    </row>
    <row r="57" spans="1:9" ht="1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3" sqref="A3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370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428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371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319</v>
      </c>
      <c r="B11" s="275">
        <v>80</v>
      </c>
      <c r="C11" s="277">
        <v>3988</v>
      </c>
      <c r="D11" s="275">
        <v>0</v>
      </c>
      <c r="E11" s="277">
        <v>0</v>
      </c>
      <c r="F11" s="275">
        <v>80</v>
      </c>
      <c r="G11" s="277">
        <v>3988</v>
      </c>
      <c r="H11" s="284" t="s">
        <v>372</v>
      </c>
      <c r="I11" s="284">
        <v>170.38</v>
      </c>
      <c r="J11" s="262"/>
      <c r="K11" s="262"/>
    </row>
    <row r="12" spans="1:11" ht="15" customHeight="1">
      <c r="A12" s="283" t="s">
        <v>53</v>
      </c>
      <c r="B12" s="275">
        <v>220</v>
      </c>
      <c r="C12" s="277">
        <v>10967</v>
      </c>
      <c r="D12" s="275">
        <v>22</v>
      </c>
      <c r="E12" s="277">
        <v>1097.4</v>
      </c>
      <c r="F12" s="275">
        <v>242</v>
      </c>
      <c r="G12" s="277">
        <v>12064.4</v>
      </c>
      <c r="H12" s="284" t="s">
        <v>373</v>
      </c>
      <c r="I12" s="284">
        <v>191.8</v>
      </c>
      <c r="J12" s="262"/>
      <c r="K12" s="262"/>
    </row>
    <row r="13" spans="1:11" ht="15" customHeight="1">
      <c r="A13" s="283" t="s">
        <v>128</v>
      </c>
      <c r="B13" s="275">
        <v>50</v>
      </c>
      <c r="C13" s="277">
        <v>2492.5</v>
      </c>
      <c r="D13" s="275">
        <v>106</v>
      </c>
      <c r="E13" s="277">
        <v>5291.4</v>
      </c>
      <c r="F13" s="275">
        <v>156</v>
      </c>
      <c r="G13" s="277">
        <v>7783.9</v>
      </c>
      <c r="H13" s="284" t="s">
        <v>374</v>
      </c>
      <c r="I13" s="284">
        <v>158.33</v>
      </c>
      <c r="J13" s="262"/>
      <c r="K13" s="262"/>
    </row>
    <row r="14" spans="1:11" ht="15" customHeight="1">
      <c r="A14" s="283" t="s">
        <v>57</v>
      </c>
      <c r="B14" s="275">
        <v>10</v>
      </c>
      <c r="C14" s="277">
        <v>498.5</v>
      </c>
      <c r="D14" s="275">
        <v>0</v>
      </c>
      <c r="E14" s="277">
        <v>0</v>
      </c>
      <c r="F14" s="275">
        <v>10</v>
      </c>
      <c r="G14" s="277">
        <v>498.5</v>
      </c>
      <c r="H14" s="284">
        <v>87237.5</v>
      </c>
      <c r="I14" s="284">
        <v>175</v>
      </c>
      <c r="J14" s="262"/>
      <c r="K14" s="262"/>
    </row>
    <row r="15" spans="1:11" ht="15" customHeight="1">
      <c r="A15" s="283" t="s">
        <v>205</v>
      </c>
      <c r="B15" s="275">
        <v>2</v>
      </c>
      <c r="C15" s="277">
        <v>100</v>
      </c>
      <c r="D15" s="275">
        <v>0</v>
      </c>
      <c r="E15" s="277">
        <v>0</v>
      </c>
      <c r="F15" s="275">
        <v>2</v>
      </c>
      <c r="G15" s="277">
        <v>100</v>
      </c>
      <c r="H15" s="284">
        <v>23700</v>
      </c>
      <c r="I15" s="284">
        <v>237</v>
      </c>
      <c r="J15" s="262"/>
      <c r="K15" s="262"/>
    </row>
    <row r="16" spans="1:11" ht="15" customHeight="1">
      <c r="A16" s="283" t="s">
        <v>67</v>
      </c>
      <c r="B16" s="285"/>
      <c r="C16" s="277">
        <v>0</v>
      </c>
      <c r="D16" s="275">
        <v>40</v>
      </c>
      <c r="E16" s="277">
        <v>1996.8</v>
      </c>
      <c r="F16" s="275">
        <v>40</v>
      </c>
      <c r="G16" s="277">
        <v>1996.8</v>
      </c>
      <c r="H16" s="284" t="s">
        <v>375</v>
      </c>
      <c r="I16" s="284">
        <v>198</v>
      </c>
      <c r="J16" s="262"/>
      <c r="K16" s="262"/>
    </row>
    <row r="17" spans="1:11" ht="15" customHeight="1">
      <c r="A17" s="283" t="s">
        <v>69</v>
      </c>
      <c r="B17" s="275">
        <v>30</v>
      </c>
      <c r="C17" s="277">
        <v>1497</v>
      </c>
      <c r="D17" s="275">
        <v>0</v>
      </c>
      <c r="E17" s="277">
        <v>0</v>
      </c>
      <c r="F17" s="275">
        <v>30</v>
      </c>
      <c r="G17" s="277">
        <v>1497</v>
      </c>
      <c r="H17" s="284" t="s">
        <v>376</v>
      </c>
      <c r="I17" s="284">
        <v>167.31</v>
      </c>
      <c r="J17" s="262"/>
      <c r="K17" s="262"/>
    </row>
    <row r="18" spans="1:11" ht="15" customHeight="1">
      <c r="A18" s="283" t="s">
        <v>71</v>
      </c>
      <c r="B18" s="275">
        <v>594</v>
      </c>
      <c r="C18" s="277">
        <v>29614.5</v>
      </c>
      <c r="D18" s="275">
        <v>105</v>
      </c>
      <c r="E18" s="277">
        <v>5239.2</v>
      </c>
      <c r="F18" s="275">
        <v>699</v>
      </c>
      <c r="G18" s="277">
        <v>34853.7</v>
      </c>
      <c r="H18" s="284" t="s">
        <v>377</v>
      </c>
      <c r="I18" s="284">
        <v>192.73</v>
      </c>
      <c r="J18" s="262"/>
      <c r="K18" s="262"/>
    </row>
    <row r="19" spans="1:11" ht="15" customHeight="1">
      <c r="A19" s="283" t="s">
        <v>141</v>
      </c>
      <c r="B19" s="275">
        <v>20</v>
      </c>
      <c r="C19" s="277">
        <v>997</v>
      </c>
      <c r="D19" s="275">
        <v>15</v>
      </c>
      <c r="E19" s="277">
        <v>748.4</v>
      </c>
      <c r="F19" s="275">
        <v>35</v>
      </c>
      <c r="G19" s="277">
        <v>1745.4</v>
      </c>
      <c r="H19" s="284" t="s">
        <v>378</v>
      </c>
      <c r="I19" s="284">
        <v>131.57</v>
      </c>
      <c r="J19" s="262"/>
      <c r="K19" s="262"/>
    </row>
    <row r="20" spans="1:11" ht="15" customHeight="1">
      <c r="A20" s="283" t="s">
        <v>73</v>
      </c>
      <c r="B20" s="275">
        <v>30</v>
      </c>
      <c r="C20" s="277">
        <v>1495.5</v>
      </c>
      <c r="D20" s="275">
        <v>0</v>
      </c>
      <c r="E20" s="277">
        <v>0</v>
      </c>
      <c r="F20" s="275">
        <v>30</v>
      </c>
      <c r="G20" s="277">
        <v>1495.5</v>
      </c>
      <c r="H20" s="284" t="s">
        <v>379</v>
      </c>
      <c r="I20" s="284">
        <v>232</v>
      </c>
      <c r="J20" s="262"/>
      <c r="K20" s="262"/>
    </row>
    <row r="21" spans="1:11" ht="15" customHeight="1">
      <c r="A21" s="283" t="s">
        <v>75</v>
      </c>
      <c r="B21" s="275">
        <v>8</v>
      </c>
      <c r="C21" s="277">
        <v>399.5</v>
      </c>
      <c r="D21" s="275">
        <v>3</v>
      </c>
      <c r="E21" s="277">
        <v>149.5</v>
      </c>
      <c r="F21" s="275">
        <v>11</v>
      </c>
      <c r="G21" s="277">
        <v>549</v>
      </c>
      <c r="H21" s="284" t="s">
        <v>380</v>
      </c>
      <c r="I21" s="284">
        <v>241.21</v>
      </c>
      <c r="J21" s="262"/>
      <c r="K21" s="262"/>
    </row>
    <row r="22" spans="1:11" ht="15" customHeight="1">
      <c r="A22" s="283" t="s">
        <v>77</v>
      </c>
      <c r="B22" s="285"/>
      <c r="C22" s="277">
        <v>0</v>
      </c>
      <c r="D22" s="275">
        <v>19</v>
      </c>
      <c r="E22" s="277">
        <v>947.9</v>
      </c>
      <c r="F22" s="275">
        <v>19</v>
      </c>
      <c r="G22" s="277">
        <v>947.9</v>
      </c>
      <c r="H22" s="284" t="s">
        <v>381</v>
      </c>
      <c r="I22" s="284">
        <v>195.53</v>
      </c>
      <c r="J22" s="262"/>
      <c r="K22" s="262"/>
    </row>
    <row r="23" spans="1:11" ht="15" customHeight="1">
      <c r="A23" s="283" t="s">
        <v>221</v>
      </c>
      <c r="B23" s="275">
        <v>80</v>
      </c>
      <c r="C23" s="277">
        <v>3988</v>
      </c>
      <c r="D23" s="275">
        <v>20</v>
      </c>
      <c r="E23" s="277">
        <v>998.4</v>
      </c>
      <c r="F23" s="275">
        <v>100</v>
      </c>
      <c r="G23" s="277">
        <v>4986.4</v>
      </c>
      <c r="H23" s="284" t="s">
        <v>382</v>
      </c>
      <c r="I23" s="284">
        <v>166.3</v>
      </c>
      <c r="J23" s="262"/>
      <c r="K23" s="262"/>
    </row>
    <row r="24" spans="1:11" ht="15" customHeight="1">
      <c r="A24" s="283" t="s">
        <v>81</v>
      </c>
      <c r="B24" s="275">
        <v>30</v>
      </c>
      <c r="C24" s="277">
        <v>1495.5</v>
      </c>
      <c r="D24" s="275">
        <v>0</v>
      </c>
      <c r="E24" s="277">
        <v>0</v>
      </c>
      <c r="F24" s="275">
        <v>30</v>
      </c>
      <c r="G24" s="277">
        <v>1495.5</v>
      </c>
      <c r="H24" s="284" t="s">
        <v>383</v>
      </c>
      <c r="I24" s="284">
        <v>214.67</v>
      </c>
      <c r="J24" s="262"/>
      <c r="K24" s="262"/>
    </row>
    <row r="25" spans="1:11" ht="15" customHeight="1">
      <c r="A25" s="283" t="s">
        <v>83</v>
      </c>
      <c r="B25" s="275">
        <v>90</v>
      </c>
      <c r="C25" s="277">
        <v>4486.5</v>
      </c>
      <c r="D25" s="275">
        <v>25</v>
      </c>
      <c r="E25" s="277">
        <v>1247.4</v>
      </c>
      <c r="F25" s="275">
        <v>115</v>
      </c>
      <c r="G25" s="277">
        <v>5733.9</v>
      </c>
      <c r="H25" s="284" t="s">
        <v>384</v>
      </c>
      <c r="I25" s="284">
        <v>253.05</v>
      </c>
      <c r="J25" s="262"/>
      <c r="K25" s="262"/>
    </row>
    <row r="26" spans="1:11" ht="15" customHeight="1">
      <c r="A26" s="283" t="s">
        <v>85</v>
      </c>
      <c r="B26" s="275">
        <v>28</v>
      </c>
      <c r="C26" s="277">
        <v>1397</v>
      </c>
      <c r="D26" s="275">
        <v>0</v>
      </c>
      <c r="E26" s="277">
        <v>0</v>
      </c>
      <c r="F26" s="275">
        <v>28</v>
      </c>
      <c r="G26" s="277">
        <v>1397</v>
      </c>
      <c r="H26" s="284" t="s">
        <v>385</v>
      </c>
      <c r="I26" s="284">
        <v>170.53</v>
      </c>
      <c r="J26" s="262"/>
      <c r="K26" s="262"/>
    </row>
    <row r="27" spans="1:11" ht="15" customHeight="1">
      <c r="A27" s="283" t="s">
        <v>150</v>
      </c>
      <c r="B27" s="275">
        <v>65</v>
      </c>
      <c r="C27" s="277">
        <v>3242.5</v>
      </c>
      <c r="D27" s="275">
        <v>35</v>
      </c>
      <c r="E27" s="277">
        <v>1745.2</v>
      </c>
      <c r="F27" s="275">
        <v>100</v>
      </c>
      <c r="G27" s="277">
        <v>4987.7</v>
      </c>
      <c r="H27" s="284" t="s">
        <v>386</v>
      </c>
      <c r="I27" s="284">
        <v>145.8</v>
      </c>
      <c r="J27" s="262"/>
      <c r="K27" s="262"/>
    </row>
    <row r="28" spans="1:11" ht="15" customHeight="1">
      <c r="A28" s="283" t="s">
        <v>185</v>
      </c>
      <c r="B28" s="275">
        <v>40</v>
      </c>
      <c r="C28" s="277">
        <v>1994</v>
      </c>
      <c r="D28" s="275">
        <v>0</v>
      </c>
      <c r="E28" s="277">
        <v>0</v>
      </c>
      <c r="F28" s="275">
        <v>40</v>
      </c>
      <c r="G28" s="277">
        <v>1994</v>
      </c>
      <c r="H28" s="284" t="s">
        <v>387</v>
      </c>
      <c r="I28" s="284">
        <v>126.25</v>
      </c>
      <c r="J28" s="262"/>
      <c r="K28" s="262"/>
    </row>
    <row r="29" spans="1:11" ht="15" customHeight="1">
      <c r="A29" s="283" t="s">
        <v>226</v>
      </c>
      <c r="B29" s="285"/>
      <c r="C29" s="277">
        <v>0</v>
      </c>
      <c r="D29" s="275">
        <v>25</v>
      </c>
      <c r="E29" s="277">
        <v>1246</v>
      </c>
      <c r="F29" s="275">
        <v>25</v>
      </c>
      <c r="G29" s="277">
        <v>1246</v>
      </c>
      <c r="H29" s="284" t="s">
        <v>388</v>
      </c>
      <c r="I29" s="284">
        <v>184</v>
      </c>
      <c r="J29" s="262"/>
      <c r="K29" s="262"/>
    </row>
    <row r="30" spans="1:11" ht="15" customHeight="1">
      <c r="A30" s="283" t="s">
        <v>153</v>
      </c>
      <c r="B30" s="275">
        <v>75</v>
      </c>
      <c r="C30" s="277">
        <v>3741</v>
      </c>
      <c r="D30" s="275">
        <v>4</v>
      </c>
      <c r="E30" s="277">
        <v>199</v>
      </c>
      <c r="F30" s="275">
        <v>79</v>
      </c>
      <c r="G30" s="277">
        <v>3940</v>
      </c>
      <c r="H30" s="284" t="s">
        <v>389</v>
      </c>
      <c r="I30" s="284">
        <v>148.65</v>
      </c>
      <c r="J30" s="262"/>
      <c r="K30" s="262"/>
    </row>
    <row r="31" spans="1:11" ht="15" customHeight="1">
      <c r="A31" s="283" t="s">
        <v>92</v>
      </c>
      <c r="B31" s="275">
        <v>20</v>
      </c>
      <c r="C31" s="277">
        <v>997</v>
      </c>
      <c r="D31" s="275">
        <v>0</v>
      </c>
      <c r="E31" s="277">
        <v>0</v>
      </c>
      <c r="F31" s="275">
        <v>20</v>
      </c>
      <c r="G31" s="277">
        <v>997</v>
      </c>
      <c r="H31" s="284" t="s">
        <v>390</v>
      </c>
      <c r="I31" s="284">
        <v>194</v>
      </c>
      <c r="J31" s="262"/>
      <c r="K31" s="262"/>
    </row>
    <row r="32" spans="1:11" ht="15" customHeight="1">
      <c r="A32" s="283" t="s">
        <v>229</v>
      </c>
      <c r="B32" s="275">
        <v>170</v>
      </c>
      <c r="C32" s="277">
        <v>8483.5</v>
      </c>
      <c r="D32" s="275">
        <v>0</v>
      </c>
      <c r="E32" s="277">
        <v>0</v>
      </c>
      <c r="F32" s="275">
        <v>170</v>
      </c>
      <c r="G32" s="277">
        <v>8483.5</v>
      </c>
      <c r="H32" s="284">
        <v>1157307</v>
      </c>
      <c r="I32" s="284">
        <v>136.4185772381682</v>
      </c>
      <c r="J32" s="262"/>
      <c r="K32" s="262"/>
    </row>
    <row r="33" spans="1:11" ht="15" customHeight="1">
      <c r="A33" s="283" t="s">
        <v>157</v>
      </c>
      <c r="B33" s="275">
        <v>10</v>
      </c>
      <c r="C33" s="277">
        <v>498.5</v>
      </c>
      <c r="D33" s="275">
        <v>0</v>
      </c>
      <c r="E33" s="277">
        <v>0</v>
      </c>
      <c r="F33" s="275">
        <v>10</v>
      </c>
      <c r="G33" s="277">
        <v>498.5</v>
      </c>
      <c r="H33" s="284" t="s">
        <v>391</v>
      </c>
      <c r="I33" s="284">
        <v>252</v>
      </c>
      <c r="J33" s="262"/>
      <c r="K33" s="262"/>
    </row>
    <row r="34" spans="1:11" ht="15" customHeight="1">
      <c r="A34" s="283" t="s">
        <v>94</v>
      </c>
      <c r="B34" s="285"/>
      <c r="C34" s="277">
        <v>0</v>
      </c>
      <c r="D34" s="275">
        <v>92</v>
      </c>
      <c r="E34" s="277">
        <v>4592.7</v>
      </c>
      <c r="F34" s="275">
        <v>92</v>
      </c>
      <c r="G34" s="277">
        <v>4592.7</v>
      </c>
      <c r="H34" s="284" t="s">
        <v>392</v>
      </c>
      <c r="I34" s="284">
        <v>203.79</v>
      </c>
      <c r="J34" s="262"/>
      <c r="K34" s="262"/>
    </row>
    <row r="35" spans="1:11" ht="15" customHeight="1">
      <c r="A35" s="283" t="s">
        <v>190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336</v>
      </c>
      <c r="I35" s="284">
        <v>250</v>
      </c>
      <c r="J35" s="262"/>
      <c r="K35" s="262"/>
    </row>
    <row r="36" spans="1:11" ht="15" customHeight="1">
      <c r="A36" s="283" t="s">
        <v>266</v>
      </c>
      <c r="B36" s="285"/>
      <c r="C36" s="277">
        <v>0</v>
      </c>
      <c r="D36" s="275">
        <v>75</v>
      </c>
      <c r="E36" s="277">
        <v>3739.9</v>
      </c>
      <c r="F36" s="275">
        <v>75</v>
      </c>
      <c r="G36" s="277">
        <v>3739.9</v>
      </c>
      <c r="H36" s="284" t="s">
        <v>393</v>
      </c>
      <c r="I36" s="284">
        <v>179.92</v>
      </c>
      <c r="J36" s="262"/>
      <c r="K36" s="262"/>
    </row>
    <row r="37" spans="1:11" ht="15" customHeight="1">
      <c r="A37" s="283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353</v>
      </c>
      <c r="I37" s="284">
        <v>259</v>
      </c>
      <c r="J37" s="262"/>
      <c r="K37" s="262"/>
    </row>
    <row r="38" spans="1:11" ht="15" customHeight="1">
      <c r="A38" s="283" t="s">
        <v>98</v>
      </c>
      <c r="B38" s="275">
        <v>270</v>
      </c>
      <c r="C38" s="277">
        <v>13459.5</v>
      </c>
      <c r="D38" s="275">
        <v>50</v>
      </c>
      <c r="E38" s="277">
        <v>2492.8</v>
      </c>
      <c r="F38" s="275">
        <v>320</v>
      </c>
      <c r="G38" s="277">
        <v>15952.3</v>
      </c>
      <c r="H38" s="284">
        <v>2343815.7</v>
      </c>
      <c r="I38" s="284">
        <v>146.92650589570158</v>
      </c>
      <c r="J38" s="262"/>
      <c r="K38" s="262"/>
    </row>
    <row r="39" spans="1:11" ht="15" customHeight="1">
      <c r="A39" s="283" t="s">
        <v>99</v>
      </c>
      <c r="B39" s="285"/>
      <c r="C39" s="277">
        <v>0</v>
      </c>
      <c r="D39" s="275">
        <v>10</v>
      </c>
      <c r="E39" s="277">
        <v>498.4</v>
      </c>
      <c r="F39" s="275">
        <v>10</v>
      </c>
      <c r="G39" s="277">
        <v>498.4</v>
      </c>
      <c r="H39" s="284" t="s">
        <v>394</v>
      </c>
      <c r="I39" s="284">
        <v>203.5</v>
      </c>
      <c r="J39" s="262"/>
      <c r="K39" s="262"/>
    </row>
    <row r="40" spans="1:11" ht="15" customHeight="1">
      <c r="A40" s="283" t="s">
        <v>395</v>
      </c>
      <c r="B40" s="285"/>
      <c r="C40" s="277">
        <v>0</v>
      </c>
      <c r="D40" s="275">
        <v>4</v>
      </c>
      <c r="E40" s="277">
        <v>199.5</v>
      </c>
      <c r="F40" s="275">
        <v>4</v>
      </c>
      <c r="G40" s="277">
        <v>199.5</v>
      </c>
      <c r="H40" s="284">
        <v>46882.5</v>
      </c>
      <c r="I40" s="284">
        <v>235</v>
      </c>
      <c r="J40" s="262"/>
      <c r="K40" s="262"/>
    </row>
    <row r="41" spans="1:11" ht="15" customHeight="1">
      <c r="A41" s="283" t="s">
        <v>194</v>
      </c>
      <c r="B41" s="275">
        <v>20</v>
      </c>
      <c r="C41" s="277">
        <v>997</v>
      </c>
      <c r="D41" s="275">
        <v>0</v>
      </c>
      <c r="E41" s="277">
        <v>0</v>
      </c>
      <c r="F41" s="275">
        <v>20</v>
      </c>
      <c r="G41" s="277">
        <v>997</v>
      </c>
      <c r="H41" s="284" t="s">
        <v>396</v>
      </c>
      <c r="I41" s="284">
        <v>146</v>
      </c>
      <c r="J41" s="262"/>
      <c r="K41" s="262"/>
    </row>
    <row r="42" spans="1:11" ht="15" customHeight="1">
      <c r="A42" s="283" t="s">
        <v>14</v>
      </c>
      <c r="B42" s="275">
        <v>1962</v>
      </c>
      <c r="C42" s="277">
        <v>97826.5</v>
      </c>
      <c r="D42" s="275">
        <v>650</v>
      </c>
      <c r="E42" s="277">
        <v>32429.9</v>
      </c>
      <c r="F42" s="275">
        <v>2612</v>
      </c>
      <c r="G42" s="277" t="s">
        <v>397</v>
      </c>
      <c r="H42" s="284" t="s">
        <v>398</v>
      </c>
      <c r="I42" s="284">
        <v>178.14</v>
      </c>
      <c r="J42" s="262"/>
      <c r="K42" s="262"/>
    </row>
    <row r="43" spans="1:11" ht="15" customHeight="1">
      <c r="A43" s="283"/>
      <c r="B43" s="286"/>
      <c r="C43" s="277"/>
      <c r="D43" s="287"/>
      <c r="E43" s="288"/>
      <c r="F43" s="286"/>
      <c r="G43" s="277"/>
      <c r="H43" s="284"/>
      <c r="I43" s="284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2023-07-30T04:39:33Z</cp:lastPrinted>
  <dcterms:created xsi:type="dcterms:W3CDTF">2017-09-24T04:46:07Z</dcterms:created>
  <dcterms:modified xsi:type="dcterms:W3CDTF">2023-07-30T04:39:47Z</dcterms:modified>
  <cp:category/>
  <cp:version/>
  <cp:contentType/>
  <cp:contentStatus/>
</cp:coreProperties>
</file>