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36" windowWidth="15480" windowHeight="8136" activeTab="0"/>
  </bookViews>
  <sheets>
    <sheet name="uptodate11" sheetId="1" r:id="rId1"/>
    <sheet name="aucav11" sheetId="2" r:id="rId2"/>
    <sheet name="bp11" sheetId="3" r:id="rId3"/>
    <sheet name="bp10" sheetId="4" r:id="rId4"/>
    <sheet name="bp09" sheetId="5" r:id="rId5"/>
    <sheet name="bp08" sheetId="6" r:id="rId6"/>
    <sheet name="bp07" sheetId="7" r:id="rId7"/>
    <sheet name="bp04(sree)" sheetId="8" r:id="rId8"/>
    <sheet name="uptodate06" sheetId="9" r:id="rId9"/>
    <sheet name="aucav06" sheetId="10" r:id="rId10"/>
    <sheet name="bp06" sheetId="11" r:id="rId11"/>
    <sheet name="bp05" sheetId="12" r:id="rId12"/>
    <sheet name="bp04" sheetId="13" r:id="rId13"/>
    <sheet name="bp03" sheetId="14" r:id="rId14"/>
    <sheet name="bp02" sheetId="15" r:id="rId15"/>
    <sheet name="bp01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<sst xmlns="http://schemas.openxmlformats.org/spreadsheetml/2006/main" count="1346" uniqueCount="544">
  <si>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</si>
  <si>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</si>
  <si>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</si>
  <si>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</si>
  <si>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</si>
  <si>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</si>
  <si>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</si>
  <si>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</si>
  <si>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</si>
  <si>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</si>
  <si>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</si>
  <si>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</si>
  <si>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</si>
  <si>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</si>
  <si>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</si>
  <si>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</si>
  <si>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</si>
  <si>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</si>
  <si>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</si>
  <si>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</si>
  <si>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</si>
  <si>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</si>
  <si>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</si>
  <si>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</si>
  <si>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</si>
  <si>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</si>
  <si>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</si>
  <si>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</si>
  <si>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</si>
  <si>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</si>
  <si>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</si>
  <si>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</si>
  <si>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</si>
  <si>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</si>
  <si>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</si>
  <si>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</si>
  <si>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</si>
  <si>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</si>
  <si>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</si>
  <si>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</si>
  <si>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</si>
  <si>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</si>
  <si>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</si>
  <si>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</si>
  <si>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</si>
  <si>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</si>
  <si>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</si>
  <si>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</si>
  <si>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</si>
  <si>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</si>
  <si>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</si>
  <si>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</si>
  <si>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</si>
  <si>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</si>
  <si>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</si>
  <si>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</si>
  <si>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</si>
  <si>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</si>
  <si>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</si>
  <si>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</si>
  <si>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</si>
  <si>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</si>
  <si>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</si>
  <si>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</si>
  <si>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</si>
  <si>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</si>
  <si>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</si>
  <si>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</si>
  <si>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</si>
  <si>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</si>
  <si>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</si>
  <si>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</si>
  <si>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</si>
  <si>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</si>
  <si>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</si>
  <si>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</si>
  <si>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</si>
  <si>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</si>
  <si>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</si>
  <si>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</si>
  <si>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</si>
  <si>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</si>
  <si>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</si>
  <si>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</si>
  <si>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</si>
  <si>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</si>
  <si>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</si>
  <si>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</si>
  <si>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</si>
  <si>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</si>
  <si>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</si>
  <si>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</si>
  <si>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</si>
  <si>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</si>
  <si>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</si>
  <si>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</si>
  <si>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</si>
  <si>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</si>
  <si>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</si>
  <si>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</si>
  <si>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</si>
  <si>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</si>
  <si>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</si>
  <si>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</si>
  <si>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</si>
  <si>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</si>
  <si>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</si>
  <si>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</si>
  <si>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</si>
  <si>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</si>
  <si>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</si>
  <si>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</si>
  <si>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</si>
  <si>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</si>
  <si>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</si>
  <si>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</si>
  <si>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</si>
  <si>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</si>
  <si>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</si>
  <si>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</si>
  <si>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</si>
  <si>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</si>
  <si>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</si>
  <si>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</si>
  <si>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</si>
  <si>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</si>
  <si>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</si>
  <si>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</si>
  <si>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</si>
  <si>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</si>
  <si>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</si>
  <si>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</si>
  <si>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</si>
  <si>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</si>
  <si>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</si>
  <si>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</si>
  <si>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</si>
  <si>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</si>
  <si>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</si>
  <si>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</si>
  <si>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</si>
  <si>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</si>
  <si>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</si>
  <si>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</si>
  <si>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</si>
  <si>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</si>
  <si>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</si>
  <si>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</si>
  <si>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</si>
  <si>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</si>
  <si>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</si>
  <si>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</si>
  <si>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</si>
  <si>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</si>
  <si>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</si>
  <si>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</si>
  <si>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</si>
  <si>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</si>
  <si>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</si>
  <si>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</si>
  <si>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</si>
  <si>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</si>
  <si>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</si>
  <si>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</si>
  <si>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</si>
  <si>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</si>
  <si>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</si>
  <si>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</si>
  <si>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</si>
  <si>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</si>
  <si>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</si>
  <si>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</si>
  <si>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</si>
  <si>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</si>
  <si>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</si>
  <si>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</si>
  <si>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</si>
  <si>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</si>
  <si>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</si>
  <si>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</si>
  <si>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</si>
  <si>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</si>
  <si>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</si>
  <si>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</si>
  <si>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</si>
  <si>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</si>
  <si>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</si>
  <si>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</si>
  <si>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</si>
  <si>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</si>
  <si>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</si>
  <si>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</si>
  <si>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</si>
  <si>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</si>
  <si>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</si>
  <si>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</si>
  <si>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</si>
  <si>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</si>
  <si>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</si>
  <si>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</si>
  <si>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</si>
  <si>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</si>
  <si>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</si>
  <si>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</si>
  <si>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</si>
  <si>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</si>
  <si>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</si>
  <si>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</si>
  <si>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</si>
  <si>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</si>
  <si>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</si>
  <si>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</si>
  <si>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</si>
  <si>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</si>
  <si>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</si>
  <si>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</si>
  <si>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</si>
  <si>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</si>
  <si>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</si>
  <si>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</si>
  <si>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</si>
  <si>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</si>
  <si>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</si>
  <si>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</si>
  <si>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</si>
  <si>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</si>
  <si>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</si>
  <si>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</si>
  <si>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</si>
  <si>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</si>
  <si>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</si>
  <si>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</si>
  <si>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</si>
  <si>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</si>
  <si>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</si>
  <si>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</si>
  <si>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</si>
  <si>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</si>
  <si>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</si>
  <si>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</si>
  <si>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</si>
  <si>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</si>
  <si>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</si>
  <si>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</si>
  <si>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</si>
  <si>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</si>
  <si>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</si>
  <si>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</si>
  <si>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</si>
  <si>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</si>
  <si>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</si>
  <si>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</si>
  <si>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</si>
  <si>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</si>
  <si>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</si>
  <si>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</si>
  <si>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</si>
  <si>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</si>
  <si>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</si>
  <si>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</si>
  <si>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</si>
  <si>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</si>
  <si>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</si>
  <si>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</si>
  <si>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</si>
  <si>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</si>
  <si>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</si>
  <si>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</si>
  <si>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</si>
  <si>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</si>
  <si>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</si>
  <si>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</si>
  <si>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</si>
  <si>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</si>
  <si>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</si>
  <si>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</si>
  <si>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</si>
  <si>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</si>
  <si>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</si>
  <si>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</si>
  <si>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</si>
  <si>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</si>
  <si>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</si>
  <si>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</si>
  <si>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</si>
  <si>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</si>
  <si>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</si>
  <si>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</si>
  <si>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</si>
  <si>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</si>
  <si>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</si>
  <si>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</si>
  <si>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</si>
  <si>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</si>
  <si>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</si>
  <si>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</si>
  <si>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</si>
  <si>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</si>
  <si>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</si>
  <si>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</si>
  <si>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</si>
  <si>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</si>
  <si>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</si>
  <si>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</si>
  <si>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</si>
  <si>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</si>
  <si>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</si>
  <si>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</si>
  <si>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</si>
  <si>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</si>
  <si>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</si>
  <si>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</si>
  <si>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</si>
  <si>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</si>
  <si>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</si>
  <si>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</si>
  <si>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</si>
  <si>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</si>
  <si>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</si>
  <si>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</si>
  <si>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</si>
  <si>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</si>
  <si>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</si>
  <si>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</si>
  <si>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</si>
  <si>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</si>
  <si>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</si>
  <si>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</si>
  <si>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</si>
  <si>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</si>
  <si>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</si>
  <si>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</si>
  <si>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</si>
  <si>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</si>
  <si>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</si>
  <si>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</si>
  <si>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</si>
  <si>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</si>
  <si>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</si>
  <si>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</si>
  <si>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</si>
  <si>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</si>
  <si>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</si>
  <si>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</si>
  <si>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</si>
  <si>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</si>
  <si>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</si>
  <si>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</si>
  <si>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</si>
  <si>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</si>
  <si>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</si>
  <si>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</si>
  <si>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</si>
  <si>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</si>
  <si>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</si>
  <si>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</si>
  <si>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</si>
  <si>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</si>
  <si>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</si>
  <si>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</si>
  <si>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</si>
  <si>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</si>
  <si>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</si>
  <si>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</si>
  <si>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</si>
  <si>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</si>
  <si>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</si>
  <si>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</si>
  <si>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</si>
  <si>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</si>
  <si>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</si>
  <si>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</si>
  <si>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</si>
  <si>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</si>
  <si>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</si>
  <si>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</si>
  <si>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</si>
  <si>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</si>
  <si>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</si>
  <si>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</si>
  <si>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</si>
  <si>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</si>
  <si>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</si>
  <si>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</si>
  <si>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</si>
  <si>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</si>
  <si>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</si>
  <si>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</si>
  <si>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</si>
  <si>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</si>
  <si>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</si>
  <si>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</si>
  <si>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</si>
  <si>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</si>
  <si>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</si>
  <si>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</si>
  <si>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</si>
  <si>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</si>
  <si>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</si>
  <si>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</si>
  <si>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</si>
  <si>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</si>
  <si>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</si>
  <si>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</si>
  <si>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</si>
  <si>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</si>
  <si>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</si>
  <si>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</si>
  <si>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</si>
  <si>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</si>
  <si>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</si>
  <si>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</si>
  <si>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</si>
  <si>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</si>
  <si>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</si>
  <si>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</si>
  <si>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</si>
  <si>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</si>
  <si>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</si>
  <si>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</si>
  <si>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</si>
  <si>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</si>
  <si>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</si>
  <si>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PARKUL</t>
  </si>
  <si>
    <t>SATI SHED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</si>
  <si>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</si>
  <si>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</si>
  <si>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</si>
  <si>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</si>
  <si>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</si>
  <si>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</si>
  <si>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</si>
  <si>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</si>
  <si>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</si>
  <si>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</si>
  <si>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</si>
  <si>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</si>
  <si>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</si>
  <si>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</si>
  <si>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</si>
  <si>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</si>
  <si>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</si>
  <si>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</si>
  <si>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</si>
  <si>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</si>
  <si>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</si>
  <si>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</si>
  <si>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</si>
  <si>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</si>
  <si>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</si>
  <si>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</si>
  <si>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</si>
  <si>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</si>
  <si>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</si>
  <si>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</si>
  <si>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</si>
  <si>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</si>
  <si>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</si>
  <si>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</si>
  <si>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</si>
  <si>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</si>
  <si>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</si>
  <si>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</si>
  <si>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</si>
  <si>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</si>
  <si>
    <t>Ref: PBL/114/10/2023</t>
  </si>
  <si>
    <t>Date : 09/07/2023</t>
  </si>
  <si>
    <t>Buyers Purchase Statement of Sale No. 10 (2023-2024) Season held on 26th June, 2023</t>
  </si>
  <si>
    <t>Nil</t>
  </si>
  <si>
    <t>25,30,509.10</t>
  </si>
  <si>
    <t>1,78,143.00</t>
  </si>
  <si>
    <t>Al-Amin Tea Centre</t>
  </si>
  <si>
    <t>1,27,296.00</t>
  </si>
  <si>
    <t>Arif Tea Co. Ltd.,</t>
  </si>
  <si>
    <t>2,19,340.00</t>
  </si>
  <si>
    <t>1,12,162.50</t>
  </si>
  <si>
    <t>2,43,396.00</t>
  </si>
  <si>
    <t>Ekaterra Bangladesh Ltd.,</t>
  </si>
  <si>
    <t>8,32,475.50</t>
  </si>
  <si>
    <t>1,84,338.00</t>
  </si>
  <si>
    <t>5,02,313.00</t>
  </si>
  <si>
    <t>8,94,306.50</t>
  </si>
  <si>
    <t>26,01,865.40</t>
  </si>
  <si>
    <t>57,58,226.70</t>
  </si>
  <si>
    <t>1,24,999.50</t>
  </si>
  <si>
    <t>19,51,200.50</t>
  </si>
  <si>
    <t>9,72,256.20</t>
  </si>
  <si>
    <t>4,61,280.90</t>
  </si>
  <si>
    <t>1,06,828.80</t>
  </si>
  <si>
    <t>1,36,589.00</t>
  </si>
  <si>
    <t>14,36,665.20</t>
  </si>
  <si>
    <t>Sporsha Agro Chemical &amp; C/Pdts</t>
  </si>
  <si>
    <t>Umama Tea Supply</t>
  </si>
  <si>
    <t>1,12,399.1</t>
  </si>
  <si>
    <t>2,31,58,058.20</t>
  </si>
  <si>
    <t>Ref: PBL/114/11/2023</t>
  </si>
  <si>
    <t>Date : 16/07/2023</t>
  </si>
  <si>
    <t>Buyers Purchase Statement of Sale No. 11 (2023-2024) Season held on 10th July, 2023</t>
  </si>
  <si>
    <t>1,24,62,808.80</t>
  </si>
  <si>
    <t>Afroz Tea</t>
  </si>
  <si>
    <t>2,98,697.00</t>
  </si>
  <si>
    <t>15,46,945.70</t>
  </si>
  <si>
    <t>2,56,184.40</t>
  </si>
  <si>
    <t>3,01,679.00</t>
  </si>
  <si>
    <t>12,72,964.50</t>
  </si>
  <si>
    <t>16,19,630.50</t>
  </si>
  <si>
    <t>1,19,280.00</t>
  </si>
  <si>
    <t>1,73,326.00</t>
  </si>
  <si>
    <t>3,27,430.00</t>
  </si>
  <si>
    <t>10,02,965.00</t>
  </si>
  <si>
    <t>6,48,574.50</t>
  </si>
  <si>
    <t>1,25,34,262.00</t>
  </si>
  <si>
    <t>12,01,811.90</t>
  </si>
  <si>
    <t>1,02,691.00</t>
  </si>
  <si>
    <t>1,22,949.50</t>
  </si>
  <si>
    <t>18,81,379.50</t>
  </si>
  <si>
    <t>1,42,072.50</t>
  </si>
  <si>
    <t>38,48,172.90</t>
  </si>
  <si>
    <t>1,31,796.00</t>
  </si>
  <si>
    <t>1,19,640.00</t>
  </si>
  <si>
    <t>8,81,624.40</t>
  </si>
  <si>
    <t>2,45,016.80</t>
  </si>
  <si>
    <t>12,19,700.00</t>
  </si>
  <si>
    <t>1,94,617.50</t>
  </si>
  <si>
    <t>9,13,082.00</t>
  </si>
  <si>
    <t>3,58,146.00</t>
  </si>
  <si>
    <t>1,85,400.00</t>
  </si>
  <si>
    <t>5,51,711.60</t>
  </si>
  <si>
    <t>2,57,041.20</t>
  </si>
  <si>
    <t>4,18,655.00</t>
  </si>
  <si>
    <t>6,80,696.50</t>
  </si>
  <si>
    <t>14,50,549.60</t>
  </si>
  <si>
    <t>Sultana Traders</t>
  </si>
  <si>
    <t>1,21,268.00</t>
  </si>
  <si>
    <t>6,46,053.00</t>
  </si>
  <si>
    <t>1,22,262.00</t>
  </si>
  <si>
    <t>2,32,121.5</t>
  </si>
  <si>
    <t>2,89,689.9</t>
  </si>
  <si>
    <t>5,32,71,994.00</t>
  </si>
  <si>
    <t>Date: 16/07/2023</t>
  </si>
  <si>
    <t>Auction Average of Sale No. 11 held on 10th July, 2023</t>
  </si>
  <si>
    <t>Sale No. 11</t>
  </si>
  <si>
    <t xml:space="preserve">         Date : 16/07/2023</t>
  </si>
  <si>
    <t>Upto Sale No. 11 (Includes Sreemongal Sale 4)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</si>
</sst>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43" fontId="74" fillId="0" borderId="0" xfId="42" applyFont="1" applyAlignment="1">
      <alignment vertical="center"/>
    </xf>
    <xf numFmtId="165" fontId="74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/>
    </xf>
    <xf numFmtId="0" fontId="76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0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76" fillId="0" borderId="0" xfId="0" applyFont="1" applyAlignment="1">
      <alignment/>
    </xf>
    <xf numFmtId="164" fontId="77" fillId="0" borderId="0" xfId="42" applyNumberFormat="1" applyFont="1" applyAlignment="1">
      <alignment/>
    </xf>
    <xf numFmtId="165" fontId="76" fillId="0" borderId="0" xfId="0" applyNumberFormat="1" applyFont="1" applyAlignment="1">
      <alignment/>
    </xf>
    <xf numFmtId="165" fontId="76" fillId="0" borderId="0" xfId="42" applyNumberFormat="1" applyFont="1" applyAlignment="1">
      <alignment/>
    </xf>
    <xf numFmtId="49" fontId="77" fillId="0" borderId="0" xfId="0" applyNumberFormat="1" applyFont="1" applyAlignment="1">
      <alignment/>
    </xf>
    <xf numFmtId="165" fontId="77" fillId="0" borderId="0" xfId="0" applyNumberFormat="1" applyFont="1" applyAlignment="1">
      <alignment/>
    </xf>
    <xf numFmtId="165" fontId="77" fillId="0" borderId="0" xfId="42" applyNumberFormat="1" applyFont="1" applyAlignment="1">
      <alignment/>
    </xf>
    <xf numFmtId="164" fontId="76" fillId="0" borderId="0" xfId="42" applyNumberFormat="1" applyFont="1" applyAlignment="1">
      <alignment/>
    </xf>
    <xf numFmtId="0" fontId="72" fillId="0" borderId="0" xfId="0" applyFont="1" applyAlignment="1">
      <alignment/>
    </xf>
    <xf numFmtId="164" fontId="72" fillId="0" borderId="0" xfId="42" applyNumberFormat="1" applyFont="1" applyAlignment="1">
      <alignment/>
    </xf>
    <xf numFmtId="165" fontId="72" fillId="0" borderId="0" xfId="0" applyNumberFormat="1" applyFont="1" applyAlignment="1">
      <alignment/>
    </xf>
    <xf numFmtId="165" fontId="72" fillId="0" borderId="0" xfId="42" applyNumberFormat="1" applyFont="1" applyAlignment="1">
      <alignment/>
    </xf>
    <xf numFmtId="43" fontId="76" fillId="0" borderId="0" xfId="42" applyFont="1" applyAlignment="1">
      <alignment horizontal="right"/>
    </xf>
    <xf numFmtId="43" fontId="77" fillId="0" borderId="0" xfId="42" applyFont="1" applyAlignment="1">
      <alignment horizontal="right"/>
    </xf>
    <xf numFmtId="43" fontId="72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78" fillId="0" borderId="0" xfId="42" applyNumberFormat="1" applyFont="1" applyAlignment="1">
      <alignment/>
    </xf>
    <xf numFmtId="165" fontId="78" fillId="0" borderId="0" xfId="42" applyNumberFormat="1" applyFont="1" applyAlignment="1">
      <alignment horizontal="right"/>
    </xf>
    <xf numFmtId="165" fontId="78" fillId="0" borderId="0" xfId="42" applyNumberFormat="1" applyFont="1" applyAlignment="1">
      <alignment/>
    </xf>
    <xf numFmtId="0" fontId="78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75" fillId="0" borderId="0" xfId="42" applyNumberFormat="1" applyFont="1" applyAlignment="1">
      <alignment vertical="center"/>
    </xf>
    <xf numFmtId="43" fontId="75" fillId="0" borderId="0" xfId="42" applyFont="1" applyAlignment="1">
      <alignment vertical="center"/>
    </xf>
    <xf numFmtId="10" fontId="6" fillId="0" borderId="0" xfId="85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6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6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6" applyNumberFormat="1" applyFont="1" applyAlignment="1">
      <alignment vertical="center"/>
    </xf>
    <xf numFmtId="0" fontId="13" fillId="0" borderId="0" xfId="80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79" fillId="0" borderId="0" xfId="0" applyFont="1" applyAlignment="1">
      <alignment/>
    </xf>
    <xf numFmtId="164" fontId="80" fillId="0" borderId="0" xfId="42" applyNumberFormat="1" applyFont="1" applyAlignment="1">
      <alignment/>
    </xf>
    <xf numFmtId="165" fontId="79" fillId="0" borderId="0" xfId="0" applyNumberFormat="1" applyFont="1" applyAlignment="1">
      <alignment/>
    </xf>
    <xf numFmtId="165" fontId="79" fillId="0" borderId="0" xfId="42" applyNumberFormat="1" applyFont="1" applyAlignment="1">
      <alignment/>
    </xf>
    <xf numFmtId="43" fontId="79" fillId="0" borderId="0" xfId="42" applyFont="1" applyAlignment="1">
      <alignment horizontal="right"/>
    </xf>
    <xf numFmtId="49" fontId="80" fillId="0" borderId="0" xfId="0" applyNumberFormat="1" applyFont="1" applyAlignment="1">
      <alignment/>
    </xf>
    <xf numFmtId="165" fontId="80" fillId="0" borderId="0" xfId="0" applyNumberFormat="1" applyFont="1" applyAlignment="1">
      <alignment/>
    </xf>
    <xf numFmtId="165" fontId="80" fillId="0" borderId="0" xfId="42" applyNumberFormat="1" applyFont="1" applyAlignment="1">
      <alignment/>
    </xf>
    <xf numFmtId="43" fontId="80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81" fillId="0" borderId="0" xfId="42" applyNumberFormat="1" applyFont="1" applyAlignment="1">
      <alignment/>
    </xf>
    <xf numFmtId="165" fontId="81" fillId="0" borderId="0" xfId="42" applyNumberFormat="1" applyFont="1" applyAlignment="1">
      <alignment horizontal="right"/>
    </xf>
    <xf numFmtId="165" fontId="81" fillId="0" borderId="0" xfId="42" applyNumberFormat="1" applyFont="1" applyAlignment="1">
      <alignment/>
    </xf>
    <xf numFmtId="0" fontId="81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69" fillId="0" borderId="0" xfId="42" applyNumberFormat="1" applyFont="1" applyAlignment="1">
      <alignment/>
    </xf>
    <xf numFmtId="165" fontId="81" fillId="0" borderId="0" xfId="0" applyNumberFormat="1" applyFont="1" applyAlignment="1">
      <alignment/>
    </xf>
    <xf numFmtId="43" fontId="81" fillId="0" borderId="0" xfId="42" applyFont="1" applyAlignment="1">
      <alignment horizontal="right"/>
    </xf>
    <xf numFmtId="49" fontId="69" fillId="0" borderId="0" xfId="0" applyNumberFormat="1" applyFont="1" applyAlignment="1">
      <alignment/>
    </xf>
    <xf numFmtId="165" fontId="69" fillId="0" borderId="0" xfId="0" applyNumberFormat="1" applyFont="1" applyAlignment="1">
      <alignment/>
    </xf>
    <xf numFmtId="165" fontId="69" fillId="0" borderId="0" xfId="42" applyNumberFormat="1" applyFont="1" applyAlignment="1">
      <alignment/>
    </xf>
    <xf numFmtId="43" fontId="69" fillId="0" borderId="0" xfId="42" applyFont="1" applyAlignment="1">
      <alignment horizontal="right"/>
    </xf>
    <xf numFmtId="1" fontId="69" fillId="0" borderId="0" xfId="0" applyNumberFormat="1" applyFont="1" applyAlignment="1">
      <alignment/>
    </xf>
    <xf numFmtId="165" fontId="69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69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75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5" applyNumberFormat="1" applyFont="1" applyAlignment="1">
      <alignment/>
    </xf>
    <xf numFmtId="10" fontId="6" fillId="0" borderId="0" xfId="85" applyNumberFormat="1" applyFont="1" applyAlignment="1">
      <alignment horizontal="right"/>
    </xf>
    <xf numFmtId="0" fontId="0" fillId="0" borderId="0" xfId="0" applyAlignment="1">
      <alignment/>
    </xf>
    <xf numFmtId="165" fontId="69" fillId="0" borderId="0" xfId="42" applyNumberFormat="1" applyFont="1" applyAlignment="1">
      <alignment horizontal="right"/>
    </xf>
    <xf numFmtId="164" fontId="69" fillId="0" borderId="0" xfId="42" applyNumberFormat="1" applyFont="1" applyAlignment="1">
      <alignment horizontal="right"/>
    </xf>
    <xf numFmtId="164" fontId="82" fillId="0" borderId="0" xfId="42" applyNumberFormat="1" applyFont="1" applyAlignment="1">
      <alignment horizontal="right"/>
    </xf>
    <xf numFmtId="165" fontId="82" fillId="0" borderId="0" xfId="0" applyNumberFormat="1" applyFont="1" applyAlignment="1">
      <alignment horizontal="right"/>
    </xf>
    <xf numFmtId="165" fontId="82" fillId="0" borderId="0" xfId="42" applyNumberFormat="1" applyFont="1" applyAlignment="1">
      <alignment horizontal="right"/>
    </xf>
    <xf numFmtId="43" fontId="82" fillId="0" borderId="0" xfId="42" applyFont="1" applyAlignment="1">
      <alignment horizontal="right"/>
    </xf>
    <xf numFmtId="49" fontId="82" fillId="0" borderId="0" xfId="0" applyNumberFormat="1" applyFont="1" applyAlignment="1">
      <alignment horizontal="left"/>
    </xf>
    <xf numFmtId="165" fontId="81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6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6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6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83" fillId="0" borderId="0" xfId="42" applyNumberFormat="1" applyFont="1" applyAlignment="1">
      <alignment horizontal="right"/>
    </xf>
    <xf numFmtId="165" fontId="83" fillId="0" borderId="0" xfId="42" applyNumberFormat="1" applyFont="1" applyAlignment="1">
      <alignment horizontal="right"/>
    </xf>
    <xf numFmtId="43" fontId="78" fillId="0" borderId="0" xfId="42" applyFont="1" applyAlignment="1">
      <alignment horizontal="right"/>
    </xf>
    <xf numFmtId="49" fontId="84" fillId="0" borderId="0" xfId="0" applyNumberFormat="1" applyFont="1" applyAlignment="1">
      <alignment horizontal="left"/>
    </xf>
    <xf numFmtId="164" fontId="84" fillId="0" borderId="0" xfId="42" applyNumberFormat="1" applyFont="1" applyAlignment="1">
      <alignment horizontal="right"/>
    </xf>
    <xf numFmtId="165" fontId="84" fillId="0" borderId="0" xfId="42" applyNumberFormat="1" applyFont="1" applyAlignment="1">
      <alignment horizontal="right"/>
    </xf>
    <xf numFmtId="43" fontId="84" fillId="0" borderId="0" xfId="42" applyFont="1" applyAlignment="1">
      <alignment horizontal="right"/>
    </xf>
    <xf numFmtId="49" fontId="83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65" fontId="83" fillId="0" borderId="0" xfId="42" applyNumberFormat="1" applyFont="1" applyAlignment="1">
      <alignment/>
    </xf>
    <xf numFmtId="172" fontId="83" fillId="0" borderId="0" xfId="0" applyNumberFormat="1" applyFont="1" applyAlignment="1">
      <alignment/>
    </xf>
    <xf numFmtId="165" fontId="83" fillId="0" borderId="0" xfId="42" applyNumberFormat="1" applyFont="1" applyAlignment="1">
      <alignment/>
    </xf>
    <xf numFmtId="43" fontId="83" fillId="0" borderId="0" xfId="42" applyFont="1" applyAlignment="1">
      <alignment horizontal="right"/>
    </xf>
    <xf numFmtId="43" fontId="83" fillId="0" borderId="0" xfId="42" applyFont="1" applyAlignment="1">
      <alignment/>
    </xf>
    <xf numFmtId="3" fontId="83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165" fontId="2" fillId="0" borderId="0" xfId="49" applyNumberFormat="1" applyFont="1" applyAlignment="1">
      <alignment horizontal="left"/>
    </xf>
    <xf numFmtId="43" fontId="2" fillId="0" borderId="0" xfId="49" applyFont="1" applyAlignment="1">
      <alignment/>
    </xf>
    <xf numFmtId="165" fontId="2" fillId="0" borderId="0" xfId="49" applyNumberFormat="1" applyFont="1" applyAlignment="1">
      <alignment/>
    </xf>
    <xf numFmtId="43" fontId="2" fillId="0" borderId="0" xfId="49" applyFont="1" applyAlignment="1">
      <alignment horizontal="right"/>
    </xf>
    <xf numFmtId="43" fontId="2" fillId="0" borderId="0" xfId="49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49" applyFont="1" applyAlignment="1">
      <alignment horizontal="center"/>
    </xf>
    <xf numFmtId="165" fontId="2" fillId="0" borderId="0" xfId="49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/>
    </xf>
    <xf numFmtId="165" fontId="21" fillId="0" borderId="0" xfId="49" applyNumberFormat="1" applyFont="1" applyAlignment="1">
      <alignment horizontal="left"/>
    </xf>
    <xf numFmtId="43" fontId="21" fillId="0" borderId="0" xfId="49" applyFont="1" applyAlignment="1">
      <alignment horizontal="right"/>
    </xf>
    <xf numFmtId="0" fontId="21" fillId="0" borderId="0" xfId="0" applyFont="1" applyAlignment="1">
      <alignment horizontal="left"/>
    </xf>
    <xf numFmtId="165" fontId="21" fillId="0" borderId="0" xfId="49" applyNumberFormat="1" applyFont="1" applyAlignment="1">
      <alignment horizontal="center"/>
    </xf>
    <xf numFmtId="43" fontId="21" fillId="0" borderId="0" xfId="49" applyFont="1" applyBorder="1" applyAlignment="1">
      <alignment horizontal="center"/>
    </xf>
    <xf numFmtId="165" fontId="21" fillId="0" borderId="0" xfId="49" applyNumberFormat="1" applyFont="1" applyAlignment="1">
      <alignment horizontal="right"/>
    </xf>
    <xf numFmtId="43" fontId="21" fillId="0" borderId="0" xfId="49" applyFont="1" applyBorder="1" applyAlignment="1">
      <alignment horizontal="right"/>
    </xf>
    <xf numFmtId="43" fontId="2" fillId="0" borderId="0" xfId="49" applyFont="1" applyBorder="1" applyAlignment="1">
      <alignment horizontal="center"/>
    </xf>
    <xf numFmtId="165" fontId="2" fillId="0" borderId="0" xfId="49" applyNumberFormat="1" applyFont="1" applyAlignment="1">
      <alignment horizontal="right"/>
    </xf>
    <xf numFmtId="43" fontId="2" fillId="0" borderId="0" xfId="49" applyFont="1" applyBorder="1" applyAlignment="1">
      <alignment horizontal="right"/>
    </xf>
    <xf numFmtId="165" fontId="22" fillId="0" borderId="0" xfId="49" applyNumberFormat="1" applyFont="1" applyAlignment="1">
      <alignment horizontal="center"/>
    </xf>
    <xf numFmtId="43" fontId="22" fillId="0" borderId="0" xfId="49" applyFont="1" applyBorder="1" applyAlignment="1">
      <alignment horizontal="center"/>
    </xf>
    <xf numFmtId="165" fontId="22" fillId="0" borderId="0" xfId="49" applyNumberFormat="1" applyFont="1" applyAlignment="1">
      <alignment horizontal="right"/>
    </xf>
    <xf numFmtId="43" fontId="22" fillId="0" borderId="0" xfId="49" applyFont="1" applyBorder="1" applyAlignment="1">
      <alignment horizontal="right"/>
    </xf>
    <xf numFmtId="43" fontId="21" fillId="0" borderId="0" xfId="49" applyFont="1" applyAlignment="1">
      <alignment/>
    </xf>
    <xf numFmtId="0" fontId="85" fillId="0" borderId="0" xfId="0" applyFont="1" applyAlignment="1">
      <alignment/>
    </xf>
    <xf numFmtId="0" fontId="23" fillId="0" borderId="0" xfId="80" applyFont="1">
      <alignment/>
      <protection/>
    </xf>
    <xf numFmtId="164" fontId="23" fillId="0" borderId="0" xfId="42" applyNumberFormat="1" applyFont="1" applyBorder="1" applyAlignment="1">
      <alignment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/>
    </xf>
    <xf numFmtId="43" fontId="23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3" fillId="0" borderId="0" xfId="42" applyNumberFormat="1" applyFont="1" applyBorder="1" applyAlignment="1">
      <alignment horizontal="center"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0" fontId="86" fillId="0" borderId="0" xfId="0" applyFont="1" applyAlignment="1">
      <alignment/>
    </xf>
    <xf numFmtId="164" fontId="87" fillId="0" borderId="0" xfId="42" applyNumberFormat="1" applyFont="1" applyAlignment="1">
      <alignment horizontal="right"/>
    </xf>
    <xf numFmtId="165" fontId="86" fillId="0" borderId="0" xfId="42" applyNumberFormat="1" applyFont="1" applyAlignment="1">
      <alignment horizontal="right"/>
    </xf>
    <xf numFmtId="165" fontId="87" fillId="0" borderId="0" xfId="42" applyNumberFormat="1" applyFont="1" applyAlignment="1">
      <alignment horizontal="right"/>
    </xf>
    <xf numFmtId="43" fontId="86" fillId="0" borderId="0" xfId="42" applyFont="1" applyAlignment="1">
      <alignment horizontal="right"/>
    </xf>
    <xf numFmtId="49" fontId="88" fillId="0" borderId="0" xfId="0" applyNumberFormat="1" applyFont="1" applyAlignment="1">
      <alignment horizontal="left"/>
    </xf>
    <xf numFmtId="164" fontId="88" fillId="0" borderId="0" xfId="42" applyNumberFormat="1" applyFont="1" applyAlignment="1">
      <alignment horizontal="right"/>
    </xf>
    <xf numFmtId="165" fontId="88" fillId="0" borderId="0" xfId="42" applyNumberFormat="1" applyFont="1" applyAlignment="1">
      <alignment horizontal="right"/>
    </xf>
    <xf numFmtId="43" fontId="88" fillId="0" borderId="0" xfId="42" applyFont="1" applyAlignment="1">
      <alignment horizontal="right"/>
    </xf>
    <xf numFmtId="49" fontId="87" fillId="0" borderId="0" xfId="0" applyNumberFormat="1" applyFont="1" applyAlignment="1">
      <alignment/>
    </xf>
    <xf numFmtId="43" fontId="87" fillId="0" borderId="0" xfId="42" applyFont="1" applyAlignment="1">
      <alignment horizontal="right"/>
    </xf>
    <xf numFmtId="164" fontId="86" fillId="0" borderId="0" xfId="42" applyNumberFormat="1" applyFont="1" applyAlignment="1">
      <alignment horizontal="right"/>
    </xf>
    <xf numFmtId="3" fontId="87" fillId="0" borderId="0" xfId="0" applyNumberFormat="1" applyFont="1" applyAlignment="1">
      <alignment/>
    </xf>
    <xf numFmtId="1" fontId="87" fillId="0" borderId="0" xfId="0" applyNumberFormat="1" applyFont="1" applyAlignment="1">
      <alignment/>
    </xf>
    <xf numFmtId="165" fontId="87" fillId="0" borderId="0" xfId="42" applyNumberFormat="1" applyFont="1" applyAlignment="1">
      <alignment/>
    </xf>
    <xf numFmtId="164" fontId="86" fillId="0" borderId="0" xfId="42" applyNumberFormat="1" applyFont="1" applyAlignment="1">
      <alignment/>
    </xf>
    <xf numFmtId="165" fontId="86" fillId="0" borderId="0" xfId="42" applyNumberFormat="1" applyFont="1" applyAlignment="1">
      <alignment/>
    </xf>
    <xf numFmtId="164" fontId="86" fillId="0" borderId="0" xfId="42" applyNumberFormat="1" applyFont="1" applyAlignment="1">
      <alignment horizontal="left"/>
    </xf>
    <xf numFmtId="165" fontId="86" fillId="0" borderId="0" xfId="42" applyNumberFormat="1" applyFont="1" applyAlignment="1">
      <alignment horizontal="left"/>
    </xf>
    <xf numFmtId="165" fontId="23" fillId="33" borderId="0" xfId="42" applyNumberFormat="1" applyFont="1" applyFill="1" applyBorder="1" applyAlignment="1">
      <alignment horizontal="left"/>
    </xf>
    <xf numFmtId="165" fontId="87" fillId="0" borderId="0" xfId="42" applyNumberFormat="1" applyFont="1" applyAlignment="1">
      <alignment/>
    </xf>
    <xf numFmtId="43" fontId="87" fillId="0" borderId="0" xfId="42" applyFont="1" applyAlignment="1">
      <alignment/>
    </xf>
    <xf numFmtId="10" fontId="2" fillId="0" borderId="0" xfId="86" applyNumberFormat="1" applyFont="1" applyAlignment="1">
      <alignment/>
    </xf>
    <xf numFmtId="10" fontId="21" fillId="0" borderId="0" xfId="86" applyNumberFormat="1" applyFont="1" applyAlignment="1">
      <alignment/>
    </xf>
    <xf numFmtId="0" fontId="79" fillId="0" borderId="0" xfId="0" applyFont="1" applyBorder="1" applyAlignment="1">
      <alignment vertical="center"/>
    </xf>
    <xf numFmtId="0" fontId="0" fillId="0" borderId="0" xfId="0" applyAlignment="1">
      <alignment/>
    </xf>
    <xf numFmtId="43" fontId="89" fillId="0" borderId="0" xfId="42" applyFont="1" applyAlignment="1">
      <alignment/>
    </xf>
    <xf numFmtId="165" fontId="90" fillId="0" borderId="0" xfId="42" applyNumberFormat="1" applyFont="1" applyAlignment="1">
      <alignment/>
    </xf>
    <xf numFmtId="164" fontId="90" fillId="0" borderId="0" xfId="42" applyNumberFormat="1" applyFont="1" applyAlignment="1">
      <alignment/>
    </xf>
    <xf numFmtId="165" fontId="90" fillId="0" borderId="0" xfId="42" applyNumberFormat="1" applyFont="1" applyAlignment="1">
      <alignment/>
    </xf>
    <xf numFmtId="43" fontId="90" fillId="0" borderId="0" xfId="42" applyFont="1" applyAlignment="1">
      <alignment horizontal="right"/>
    </xf>
    <xf numFmtId="43" fontId="90" fillId="0" borderId="0" xfId="42" applyFont="1" applyAlignment="1">
      <alignment/>
    </xf>
    <xf numFmtId="165" fontId="90" fillId="0" borderId="0" xfId="42" applyNumberFormat="1" applyFont="1" applyAlignment="1">
      <alignment horizontal="right"/>
    </xf>
    <xf numFmtId="164" fontId="90" fillId="0" borderId="0" xfId="42" applyNumberFormat="1" applyFont="1" applyAlignment="1">
      <alignment horizontal="right"/>
    </xf>
    <xf numFmtId="1" fontId="90" fillId="0" borderId="0" xfId="0" applyNumberFormat="1" applyFont="1" applyAlignment="1">
      <alignment/>
    </xf>
    <xf numFmtId="1" fontId="88" fillId="0" borderId="0" xfId="0" applyNumberFormat="1" applyFont="1" applyAlignment="1">
      <alignment/>
    </xf>
    <xf numFmtId="165" fontId="88" fillId="0" borderId="0" xfId="42" applyNumberFormat="1" applyFont="1" applyAlignment="1">
      <alignment/>
    </xf>
    <xf numFmtId="165" fontId="88" fillId="0" borderId="0" xfId="42" applyNumberFormat="1" applyFont="1" applyAlignment="1">
      <alignment/>
    </xf>
    <xf numFmtId="43" fontId="88" fillId="0" borderId="0" xfId="42" applyFont="1" applyAlignment="1">
      <alignment/>
    </xf>
    <xf numFmtId="3" fontId="90" fillId="0" borderId="0" xfId="0" applyNumberFormat="1" applyFont="1" applyAlignment="1">
      <alignment/>
    </xf>
    <xf numFmtId="43" fontId="86" fillId="0" borderId="0" xfId="42" applyFont="1" applyAlignment="1">
      <alignment/>
    </xf>
    <xf numFmtId="164" fontId="87" fillId="0" borderId="0" xfId="42" applyNumberFormat="1" applyFont="1" applyAlignment="1">
      <alignment/>
    </xf>
    <xf numFmtId="49" fontId="87" fillId="0" borderId="0" xfId="0" applyNumberFormat="1" applyFont="1" applyAlignment="1">
      <alignment horizontal="left"/>
    </xf>
    <xf numFmtId="3" fontId="88" fillId="0" borderId="0" xfId="0" applyNumberFormat="1" applyFont="1" applyAlignment="1">
      <alignment/>
    </xf>
    <xf numFmtId="0" fontId="25" fillId="0" borderId="0" xfId="80" applyFont="1">
      <alignment/>
      <protection/>
    </xf>
    <xf numFmtId="166" fontId="4" fillId="0" borderId="0" xfId="42" applyNumberFormat="1" applyFont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right" vertical="center"/>
    </xf>
    <xf numFmtId="166" fontId="4" fillId="0" borderId="1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center" vertical="center"/>
    </xf>
    <xf numFmtId="165" fontId="26" fillId="0" borderId="0" xfId="49" applyNumberFormat="1" applyFont="1" applyAlignment="1">
      <alignment/>
    </xf>
    <xf numFmtId="43" fontId="26" fillId="0" borderId="0" xfId="49" applyFont="1" applyAlignment="1">
      <alignment/>
    </xf>
    <xf numFmtId="164" fontId="2" fillId="0" borderId="0" xfId="49" applyNumberFormat="1" applyFont="1" applyAlignment="1">
      <alignment horizontal="right"/>
    </xf>
    <xf numFmtId="165" fontId="2" fillId="0" borderId="0" xfId="49" applyNumberFormat="1" applyFont="1" applyBorder="1" applyAlignment="1">
      <alignment horizontal="right"/>
    </xf>
    <xf numFmtId="164" fontId="21" fillId="0" borderId="0" xfId="49" applyNumberFormat="1" applyFont="1" applyAlignment="1">
      <alignment horizontal="right"/>
    </xf>
    <xf numFmtId="165" fontId="21" fillId="0" borderId="0" xfId="49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Linked Cell" xfId="78"/>
    <cellStyle name="Neutral" xfId="79"/>
    <cellStyle name="Normal 2" xfId="80"/>
    <cellStyle name="Normal 3" xfId="81"/>
    <cellStyle name="Normal 46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65">
          <cell r="E65" t="str">
            <v>Sale No. 11</v>
          </cell>
          <cell r="I65" t="str">
            <v>Upto Sale No. 11 (Includes Sreemongal Sale 4)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177" bestFit="1" customWidth="1"/>
    <col min="11" max="16384" width="9.140625" style="177" customWidth="1"/>
  </cols>
  <sheetData>
    <row r="1" spans="1:9" ht="15" customHeight="1">
      <c r="A1" s="224"/>
      <c r="B1" s="224"/>
      <c r="C1" s="262" t="s">
        <v>3</v>
      </c>
      <c r="D1" s="263"/>
      <c r="E1" s="264"/>
      <c r="F1" s="265"/>
      <c r="G1" s="263"/>
      <c r="H1" s="224"/>
      <c r="I1" s="323"/>
    </row>
    <row r="2" spans="1:9" ht="15" customHeight="1">
      <c r="A2" s="224"/>
      <c r="B2" s="224"/>
      <c r="C2" s="262" t="s">
        <v>4</v>
      </c>
      <c r="D2" s="266"/>
      <c r="E2" s="262"/>
      <c r="F2" s="265"/>
      <c r="G2" s="263"/>
      <c r="H2" s="224"/>
      <c r="I2" s="323"/>
    </row>
    <row r="3" spans="1:9" ht="15" customHeight="1">
      <c r="A3" s="224"/>
      <c r="B3" s="224"/>
      <c r="C3" s="262" t="s">
        <v>33</v>
      </c>
      <c r="D3" s="266"/>
      <c r="E3" s="262"/>
      <c r="F3" s="265"/>
      <c r="G3" s="263"/>
      <c r="H3" s="224"/>
      <c r="I3" s="323"/>
    </row>
    <row r="4" spans="1:9" ht="15" customHeight="1">
      <c r="A4" s="267"/>
      <c r="B4" s="224"/>
      <c r="C4" s="262" t="s">
        <v>31</v>
      </c>
      <c r="D4" s="266"/>
      <c r="E4" s="262"/>
      <c r="F4" s="265"/>
      <c r="G4" s="268"/>
      <c r="H4" s="224"/>
      <c r="I4" s="323"/>
    </row>
    <row r="5" spans="1:9" ht="15" customHeight="1">
      <c r="A5" s="224"/>
      <c r="B5" s="267"/>
      <c r="C5" s="269"/>
      <c r="D5" s="268"/>
      <c r="E5" s="264" t="s">
        <v>542</v>
      </c>
      <c r="F5" s="265"/>
      <c r="G5" s="268"/>
      <c r="H5" s="224"/>
      <c r="I5" s="323"/>
    </row>
    <row r="6" spans="1:9" ht="15" customHeight="1">
      <c r="A6" s="270" t="s">
        <v>39</v>
      </c>
      <c r="B6" s="267"/>
      <c r="C6" s="269"/>
      <c r="D6" s="268"/>
      <c r="E6" s="269"/>
      <c r="F6" s="265"/>
      <c r="G6" s="268"/>
      <c r="H6" s="224"/>
      <c r="I6" s="323"/>
    </row>
    <row r="7" spans="1:9" s="324" customFormat="1" ht="15" customHeight="1">
      <c r="A7" s="270"/>
      <c r="B7" s="267"/>
      <c r="C7" s="269"/>
      <c r="D7" s="268"/>
      <c r="E7" s="269"/>
      <c r="F7" s="265"/>
      <c r="G7" s="268"/>
      <c r="H7" s="224"/>
      <c r="I7" s="323"/>
    </row>
    <row r="8" spans="1:9" s="324" customFormat="1" ht="15" customHeight="1">
      <c r="A8" s="271" t="s">
        <v>312</v>
      </c>
      <c r="B8" s="271"/>
      <c r="C8" s="356" t="str">
        <f>'[1]Uptodate'!E65</f>
        <v>Sale No. 11</v>
      </c>
      <c r="D8" s="356"/>
      <c r="E8" s="272" t="str">
        <f>'[1]Uptodate'!$I$65</f>
        <v>Upto Sale No. 11 (Includes Sreemongal Sale 4)</v>
      </c>
      <c r="F8" s="273"/>
      <c r="G8" s="263"/>
      <c r="H8" s="224"/>
      <c r="I8" s="323"/>
    </row>
    <row r="9" spans="1:9" s="324" customFormat="1" ht="15" customHeight="1">
      <c r="A9" s="274" t="s">
        <v>243</v>
      </c>
      <c r="B9" s="224"/>
      <c r="C9" s="275" t="s">
        <v>0</v>
      </c>
      <c r="D9" s="276" t="s">
        <v>1</v>
      </c>
      <c r="E9" s="277" t="s">
        <v>0</v>
      </c>
      <c r="F9" s="278" t="s">
        <v>1</v>
      </c>
      <c r="G9" s="263"/>
      <c r="H9" s="224"/>
      <c r="I9" s="323"/>
    </row>
    <row r="10" spans="1:9" s="324" customFormat="1" ht="15" customHeight="1">
      <c r="A10" s="270" t="s">
        <v>277</v>
      </c>
      <c r="B10" s="224"/>
      <c r="C10" s="269">
        <v>0</v>
      </c>
      <c r="D10" s="279">
        <v>0</v>
      </c>
      <c r="E10" s="280">
        <v>11717.5</v>
      </c>
      <c r="F10" s="281">
        <v>146.3804053765735</v>
      </c>
      <c r="G10" s="263"/>
      <c r="H10" s="224"/>
      <c r="I10" s="323"/>
    </row>
    <row r="11" spans="1:9" s="324" customFormat="1" ht="15" customHeight="1">
      <c r="A11" s="270" t="s">
        <v>278</v>
      </c>
      <c r="B11" s="224"/>
      <c r="C11" s="269">
        <v>10950.4</v>
      </c>
      <c r="D11" s="279">
        <v>191.93996566335477</v>
      </c>
      <c r="E11" s="280">
        <v>55817.700000000004</v>
      </c>
      <c r="F11" s="281">
        <v>199.07920784983972</v>
      </c>
      <c r="G11" s="263"/>
      <c r="H11" s="224"/>
      <c r="I11" s="323"/>
    </row>
    <row r="12" spans="1:9" s="324" customFormat="1" ht="15" customHeight="1">
      <c r="A12" s="270" t="s">
        <v>279</v>
      </c>
      <c r="B12" s="224"/>
      <c r="C12" s="269">
        <v>0</v>
      </c>
      <c r="D12" s="279">
        <v>0</v>
      </c>
      <c r="E12" s="280">
        <v>2991</v>
      </c>
      <c r="F12" s="281">
        <v>240.16666666666666</v>
      </c>
      <c r="G12" s="263"/>
      <c r="H12" s="224"/>
      <c r="I12" s="323"/>
    </row>
    <row r="13" spans="1:9" s="324" customFormat="1" ht="15" customHeight="1">
      <c r="A13" s="270" t="s">
        <v>280</v>
      </c>
      <c r="B13" s="224"/>
      <c r="C13" s="269">
        <v>1997</v>
      </c>
      <c r="D13" s="279">
        <v>146</v>
      </c>
      <c r="E13" s="280">
        <v>61497.9</v>
      </c>
      <c r="F13" s="281">
        <v>186.55958983965309</v>
      </c>
      <c r="G13" s="263"/>
      <c r="H13" s="224"/>
      <c r="I13" s="323"/>
    </row>
    <row r="14" spans="1:9" s="324" customFormat="1" ht="15" customHeight="1">
      <c r="A14" s="270" t="s">
        <v>281</v>
      </c>
      <c r="B14" s="224"/>
      <c r="C14" s="269">
        <v>11481.8</v>
      </c>
      <c r="D14" s="279">
        <v>143.70463690362138</v>
      </c>
      <c r="E14" s="280">
        <v>23689.199999999997</v>
      </c>
      <c r="F14" s="281">
        <v>139.43288080644345</v>
      </c>
      <c r="G14" s="263"/>
      <c r="H14" s="224"/>
      <c r="I14" s="323"/>
    </row>
    <row r="15" spans="1:9" s="324" customFormat="1" ht="15" customHeight="1">
      <c r="A15" s="270" t="s">
        <v>282</v>
      </c>
      <c r="B15" s="224"/>
      <c r="C15" s="269">
        <v>11214.9</v>
      </c>
      <c r="D15" s="279">
        <v>186.47172957404882</v>
      </c>
      <c r="E15" s="280">
        <v>25915.8</v>
      </c>
      <c r="F15" s="281">
        <v>195.4151984503662</v>
      </c>
      <c r="G15" s="263"/>
      <c r="H15" s="224"/>
      <c r="I15" s="323"/>
    </row>
    <row r="16" spans="1:9" s="324" customFormat="1" ht="15" customHeight="1">
      <c r="A16" s="270" t="s">
        <v>283</v>
      </c>
      <c r="B16" s="224"/>
      <c r="C16" s="269">
        <v>15724.5</v>
      </c>
      <c r="D16" s="279">
        <v>298.3508219657223</v>
      </c>
      <c r="E16" s="280">
        <v>135821.5</v>
      </c>
      <c r="F16" s="281">
        <v>273.97814042695745</v>
      </c>
      <c r="G16" s="263"/>
      <c r="H16" s="224"/>
      <c r="I16" s="323"/>
    </row>
    <row r="17" spans="1:9" s="324" customFormat="1" ht="15" customHeight="1">
      <c r="A17" s="270" t="s">
        <v>284</v>
      </c>
      <c r="B17" s="224"/>
      <c r="C17" s="269">
        <v>0</v>
      </c>
      <c r="D17" s="279">
        <v>0</v>
      </c>
      <c r="E17" s="280">
        <v>10949.4</v>
      </c>
      <c r="F17" s="281">
        <v>126.05868814729574</v>
      </c>
      <c r="G17" s="263"/>
      <c r="H17" s="224"/>
      <c r="I17" s="323"/>
    </row>
    <row r="18" spans="1:9" s="324" customFormat="1" ht="15" customHeight="1">
      <c r="A18" s="270" t="s">
        <v>285</v>
      </c>
      <c r="B18" s="224"/>
      <c r="C18" s="269">
        <v>997</v>
      </c>
      <c r="D18" s="279">
        <v>161.5</v>
      </c>
      <c r="E18" s="280">
        <v>39624.2</v>
      </c>
      <c r="F18" s="281">
        <v>182.61437959630734</v>
      </c>
      <c r="G18" s="263"/>
      <c r="H18" s="224"/>
      <c r="I18" s="323"/>
    </row>
    <row r="19" spans="1:9" s="324" customFormat="1" ht="15" customHeight="1">
      <c r="A19" s="270" t="s">
        <v>286</v>
      </c>
      <c r="B19" s="224"/>
      <c r="C19" s="269">
        <v>15975.6</v>
      </c>
      <c r="D19" s="279">
        <v>243.0308845990135</v>
      </c>
      <c r="E19" s="280">
        <v>62752.99999999999</v>
      </c>
      <c r="F19" s="281">
        <v>246.43503896228071</v>
      </c>
      <c r="G19" s="263"/>
      <c r="H19" s="224"/>
      <c r="I19" s="323"/>
    </row>
    <row r="20" spans="1:9" s="324" customFormat="1" ht="15" customHeight="1">
      <c r="A20" s="270" t="s">
        <v>287</v>
      </c>
      <c r="B20" s="224"/>
      <c r="C20" s="269">
        <v>14958</v>
      </c>
      <c r="D20" s="279">
        <v>199.60169140259393</v>
      </c>
      <c r="E20" s="280">
        <v>38247.1</v>
      </c>
      <c r="F20" s="281">
        <v>181.04749902606994</v>
      </c>
      <c r="G20" s="263"/>
      <c r="H20" s="224"/>
      <c r="I20" s="323"/>
    </row>
    <row r="21" spans="1:9" s="324" customFormat="1" ht="15" customHeight="1">
      <c r="A21" s="270" t="s">
        <v>288</v>
      </c>
      <c r="B21" s="224"/>
      <c r="C21" s="269">
        <v>17969.2</v>
      </c>
      <c r="D21" s="279">
        <v>192.02916100883732</v>
      </c>
      <c r="E21" s="280">
        <v>143910.8</v>
      </c>
      <c r="F21" s="281">
        <v>199.79104278483615</v>
      </c>
      <c r="G21" s="263"/>
      <c r="H21" s="224"/>
      <c r="I21" s="323"/>
    </row>
    <row r="22" spans="1:9" s="324" customFormat="1" ht="15" customHeight="1">
      <c r="A22" s="270" t="s">
        <v>289</v>
      </c>
      <c r="B22" s="224"/>
      <c r="C22" s="269">
        <v>0</v>
      </c>
      <c r="D22" s="279">
        <v>0</v>
      </c>
      <c r="E22" s="280">
        <v>71338</v>
      </c>
      <c r="F22" s="281">
        <v>237.38947265132185</v>
      </c>
      <c r="G22" s="263"/>
      <c r="H22" s="224"/>
      <c r="I22" s="323"/>
    </row>
    <row r="23" spans="1:9" s="324" customFormat="1" ht="15" customHeight="1">
      <c r="A23" s="270" t="s">
        <v>290</v>
      </c>
      <c r="B23" s="224"/>
      <c r="C23" s="269">
        <v>998.4</v>
      </c>
      <c r="D23" s="279">
        <v>120</v>
      </c>
      <c r="E23" s="280">
        <v>10722.8</v>
      </c>
      <c r="F23" s="281">
        <v>128.46849703435672</v>
      </c>
      <c r="G23" s="263"/>
      <c r="H23" s="224"/>
      <c r="I23" s="323"/>
    </row>
    <row r="24" spans="1:9" s="324" customFormat="1" ht="15" customHeight="1">
      <c r="A24" s="270" t="s">
        <v>291</v>
      </c>
      <c r="B24" s="224"/>
      <c r="C24" s="269">
        <v>15967.9</v>
      </c>
      <c r="D24" s="279">
        <v>141.12959124243014</v>
      </c>
      <c r="E24" s="280">
        <v>57889.2</v>
      </c>
      <c r="F24" s="281">
        <v>149.39018849802727</v>
      </c>
      <c r="G24" s="263"/>
      <c r="H24" s="224"/>
      <c r="I24" s="323"/>
    </row>
    <row r="25" spans="1:9" s="324" customFormat="1" ht="15" customHeight="1">
      <c r="A25" s="270" t="s">
        <v>292</v>
      </c>
      <c r="B25" s="224"/>
      <c r="C25" s="269">
        <v>5982.7</v>
      </c>
      <c r="D25" s="279">
        <v>228.5852541494643</v>
      </c>
      <c r="E25" s="280">
        <v>25924.100000000002</v>
      </c>
      <c r="F25" s="281">
        <v>244.0201472760867</v>
      </c>
      <c r="G25" s="263"/>
      <c r="H25" s="224"/>
      <c r="I25" s="323"/>
    </row>
    <row r="26" spans="1:9" s="324" customFormat="1" ht="15" customHeight="1">
      <c r="A26" s="270" t="s">
        <v>293</v>
      </c>
      <c r="B26" s="224"/>
      <c r="C26" s="269">
        <v>11472.2</v>
      </c>
      <c r="D26" s="279">
        <v>203.32913477798502</v>
      </c>
      <c r="E26" s="280">
        <v>35146.4</v>
      </c>
      <c r="F26" s="281">
        <v>197.44032390230578</v>
      </c>
      <c r="G26" s="263"/>
      <c r="H26" s="224"/>
      <c r="I26" s="323"/>
    </row>
    <row r="27" spans="1:9" s="324" customFormat="1" ht="15" customHeight="1">
      <c r="A27" s="270" t="s">
        <v>294</v>
      </c>
      <c r="B27" s="224"/>
      <c r="C27" s="269">
        <v>0</v>
      </c>
      <c r="D27" s="279">
        <v>0</v>
      </c>
      <c r="E27" s="280">
        <v>499.2</v>
      </c>
      <c r="F27" s="281">
        <v>180</v>
      </c>
      <c r="G27" s="263"/>
      <c r="H27" s="224"/>
      <c r="I27" s="323"/>
    </row>
    <row r="28" spans="1:9" s="324" customFormat="1" ht="15" customHeight="1">
      <c r="A28" s="270" t="s">
        <v>295</v>
      </c>
      <c r="B28" s="224"/>
      <c r="C28" s="269">
        <v>6985</v>
      </c>
      <c r="D28" s="279">
        <v>130</v>
      </c>
      <c r="E28" s="280">
        <v>15470</v>
      </c>
      <c r="F28" s="281">
        <v>142.55208144796381</v>
      </c>
      <c r="G28" s="263"/>
      <c r="H28" s="224"/>
      <c r="I28" s="323"/>
    </row>
    <row r="29" spans="1:9" s="324" customFormat="1" ht="15" customHeight="1">
      <c r="A29" s="270" t="s">
        <v>423</v>
      </c>
      <c r="B29" s="224"/>
      <c r="C29" s="269">
        <v>0</v>
      </c>
      <c r="D29" s="279">
        <v>0</v>
      </c>
      <c r="E29" s="280">
        <v>4786</v>
      </c>
      <c r="F29" s="281">
        <v>181.7712076890932</v>
      </c>
      <c r="G29" s="263"/>
      <c r="H29" s="224"/>
      <c r="I29" s="323"/>
    </row>
    <row r="30" spans="1:9" s="324" customFormat="1" ht="15" customHeight="1">
      <c r="A30" s="270" t="s">
        <v>296</v>
      </c>
      <c r="B30" s="224"/>
      <c r="C30" s="269">
        <v>12975.6</v>
      </c>
      <c r="D30" s="279">
        <v>170.2844955146583</v>
      </c>
      <c r="E30" s="280">
        <v>50871.399999999994</v>
      </c>
      <c r="F30" s="281">
        <v>175.53238165255922</v>
      </c>
      <c r="G30" s="263"/>
      <c r="H30" s="224"/>
      <c r="I30" s="323"/>
    </row>
    <row r="31" spans="1:9" s="324" customFormat="1" ht="15" customHeight="1">
      <c r="A31" s="270" t="s">
        <v>297</v>
      </c>
      <c r="B31" s="224"/>
      <c r="C31" s="269">
        <v>5962.1</v>
      </c>
      <c r="D31" s="279">
        <v>121.0804079099646</v>
      </c>
      <c r="E31" s="280">
        <v>18672.3</v>
      </c>
      <c r="F31" s="281">
        <v>129.24135216336498</v>
      </c>
      <c r="G31" s="263"/>
      <c r="H31" s="224"/>
      <c r="I31" s="323"/>
    </row>
    <row r="32" spans="1:9" s="324" customFormat="1" ht="15" customHeight="1">
      <c r="A32" s="270" t="s">
        <v>313</v>
      </c>
      <c r="B32" s="224"/>
      <c r="C32" s="269">
        <v>1492.4</v>
      </c>
      <c r="D32" s="279">
        <v>142.3358348968105</v>
      </c>
      <c r="E32" s="280">
        <v>10464.9</v>
      </c>
      <c r="F32" s="281">
        <v>167.86336228726506</v>
      </c>
      <c r="G32" s="263"/>
      <c r="H32" s="224"/>
      <c r="I32" s="323"/>
    </row>
    <row r="33" spans="1:9" s="324" customFormat="1" ht="15" customHeight="1">
      <c r="A33" s="270" t="s">
        <v>298</v>
      </c>
      <c r="B33" s="224"/>
      <c r="C33" s="269">
        <v>26947.8</v>
      </c>
      <c r="D33" s="279">
        <v>188.8261973148086</v>
      </c>
      <c r="E33" s="280">
        <v>152979.9</v>
      </c>
      <c r="F33" s="281">
        <v>195.1427285545356</v>
      </c>
      <c r="G33" s="263"/>
      <c r="H33" s="224"/>
      <c r="I33" s="323"/>
    </row>
    <row r="34" spans="1:9" s="324" customFormat="1" ht="15" customHeight="1">
      <c r="A34" s="270" t="s">
        <v>299</v>
      </c>
      <c r="B34" s="224"/>
      <c r="C34" s="269">
        <v>0</v>
      </c>
      <c r="D34" s="279">
        <v>0</v>
      </c>
      <c r="E34" s="280">
        <v>19942.3</v>
      </c>
      <c r="F34" s="281">
        <v>130.41251510608106</v>
      </c>
      <c r="G34" s="263"/>
      <c r="H34" s="224"/>
      <c r="I34" s="323"/>
    </row>
    <row r="35" spans="1:9" s="324" customFormat="1" ht="15" customHeight="1">
      <c r="A35" s="270" t="s">
        <v>300</v>
      </c>
      <c r="B35" s="224"/>
      <c r="C35" s="269">
        <v>15434.6</v>
      </c>
      <c r="D35" s="279">
        <v>121.45259352364168</v>
      </c>
      <c r="E35" s="280">
        <v>23914.300000000003</v>
      </c>
      <c r="F35" s="281">
        <v>128.72153063229948</v>
      </c>
      <c r="G35" s="263"/>
      <c r="H35" s="224"/>
      <c r="I35" s="323"/>
    </row>
    <row r="36" spans="1:9" s="324" customFormat="1" ht="15" customHeight="1">
      <c r="A36" s="270" t="s">
        <v>301</v>
      </c>
      <c r="B36" s="224"/>
      <c r="C36" s="269">
        <v>38187.2</v>
      </c>
      <c r="D36" s="279">
        <v>220.35603291155155</v>
      </c>
      <c r="E36" s="280">
        <v>191958.2</v>
      </c>
      <c r="F36" s="281">
        <v>220.03261751777205</v>
      </c>
      <c r="G36" s="263"/>
      <c r="H36" s="224"/>
      <c r="I36" s="323"/>
    </row>
    <row r="37" spans="1:9" s="324" customFormat="1" ht="15" customHeight="1">
      <c r="A37" s="270" t="s">
        <v>302</v>
      </c>
      <c r="B37" s="224"/>
      <c r="C37" s="269">
        <v>12928.8</v>
      </c>
      <c r="D37" s="279">
        <v>121.07646494647608</v>
      </c>
      <c r="E37" s="280">
        <v>31875.7</v>
      </c>
      <c r="F37" s="281">
        <v>128.8172526407263</v>
      </c>
      <c r="G37" s="263"/>
      <c r="H37" s="224"/>
      <c r="I37" s="323"/>
    </row>
    <row r="38" spans="1:9" s="324" customFormat="1" ht="15" customHeight="1">
      <c r="A38" s="270" t="s">
        <v>303</v>
      </c>
      <c r="B38" s="224"/>
      <c r="C38" s="269">
        <v>15951.3</v>
      </c>
      <c r="D38" s="279">
        <v>134.1013522408832</v>
      </c>
      <c r="E38" s="280">
        <v>62799.3</v>
      </c>
      <c r="F38" s="281">
        <v>135.37332263257713</v>
      </c>
      <c r="G38" s="263"/>
      <c r="H38" s="224"/>
      <c r="I38" s="323"/>
    </row>
    <row r="39" spans="1:9" s="324" customFormat="1" ht="15" customHeight="1">
      <c r="A39" s="270" t="s">
        <v>314</v>
      </c>
      <c r="B39" s="224"/>
      <c r="C39" s="282">
        <v>1993.8</v>
      </c>
      <c r="D39" s="283">
        <v>164.7492225900291</v>
      </c>
      <c r="E39" s="284">
        <v>15222.400000000001</v>
      </c>
      <c r="F39" s="285">
        <v>171.9704120243851</v>
      </c>
      <c r="G39" s="263"/>
      <c r="H39" s="224"/>
      <c r="I39" s="323"/>
    </row>
    <row r="40" spans="1:9" s="324" customFormat="1" ht="15" customHeight="1">
      <c r="A40" s="270" t="s">
        <v>304</v>
      </c>
      <c r="B40" s="224"/>
      <c r="C40" s="282">
        <v>274548.19999999995</v>
      </c>
      <c r="D40" s="283">
        <v>185.18451222772543</v>
      </c>
      <c r="E40" s="284">
        <v>1413411.5</v>
      </c>
      <c r="F40" s="285">
        <v>197.98926929630898</v>
      </c>
      <c r="G40" s="263"/>
      <c r="H40" s="224"/>
      <c r="I40" s="323"/>
    </row>
    <row r="41" spans="1:9" s="324" customFormat="1" ht="15" customHeight="1">
      <c r="A41" s="274" t="s">
        <v>36</v>
      </c>
      <c r="B41" s="224"/>
      <c r="C41" s="269"/>
      <c r="D41" s="279"/>
      <c r="E41" s="280"/>
      <c r="F41" s="281"/>
      <c r="G41" s="263"/>
      <c r="H41" s="224"/>
      <c r="I41" s="323"/>
    </row>
    <row r="42" spans="1:9" s="324" customFormat="1" ht="15" customHeight="1">
      <c r="A42" s="274" t="s">
        <v>424</v>
      </c>
      <c r="B42" s="224"/>
      <c r="C42" s="282" t="s">
        <v>306</v>
      </c>
      <c r="D42" s="283" t="s">
        <v>307</v>
      </c>
      <c r="E42" s="284" t="s">
        <v>306</v>
      </c>
      <c r="F42" s="285" t="s">
        <v>307</v>
      </c>
      <c r="G42" s="263"/>
      <c r="H42" s="224"/>
      <c r="I42" s="323"/>
    </row>
    <row r="43" spans="1:9" s="324" customFormat="1" ht="15" customHeight="1">
      <c r="A43" s="270" t="s">
        <v>288</v>
      </c>
      <c r="B43" s="224"/>
      <c r="C43" s="269">
        <v>4985.7</v>
      </c>
      <c r="D43" s="279">
        <v>154.69863810498026</v>
      </c>
      <c r="E43" s="280">
        <v>6481.9</v>
      </c>
      <c r="F43" s="281">
        <v>159.00183588145453</v>
      </c>
      <c r="G43" s="263"/>
      <c r="H43" s="224"/>
      <c r="I43" s="323"/>
    </row>
    <row r="44" spans="1:9" s="324" customFormat="1" ht="15" customHeight="1">
      <c r="A44" s="270" t="s">
        <v>298</v>
      </c>
      <c r="B44" s="224"/>
      <c r="C44" s="282">
        <v>8973</v>
      </c>
      <c r="D44" s="283">
        <v>156.16666666666666</v>
      </c>
      <c r="E44" s="284">
        <v>12961</v>
      </c>
      <c r="F44" s="285">
        <v>156.69230769230768</v>
      </c>
      <c r="G44" s="263"/>
      <c r="H44" s="224"/>
      <c r="I44" s="323"/>
    </row>
    <row r="45" spans="1:9" s="324" customFormat="1" ht="15" customHeight="1">
      <c r="A45" s="270" t="s">
        <v>304</v>
      </c>
      <c r="B45" s="224"/>
      <c r="C45" s="282">
        <v>13958.7</v>
      </c>
      <c r="D45" s="283">
        <v>155.64232342553387</v>
      </c>
      <c r="E45" s="284">
        <v>19442.9</v>
      </c>
      <c r="F45" s="285">
        <v>157.4622612881823</v>
      </c>
      <c r="G45" s="263"/>
      <c r="H45" s="224"/>
      <c r="I45" s="323"/>
    </row>
    <row r="46" spans="1:9" s="324" customFormat="1" ht="15" customHeight="1">
      <c r="A46" s="270"/>
      <c r="B46" s="224"/>
      <c r="C46" s="269"/>
      <c r="D46" s="279"/>
      <c r="E46" s="280"/>
      <c r="F46" s="281"/>
      <c r="G46" s="263"/>
      <c r="H46" s="224"/>
      <c r="I46" s="323"/>
    </row>
    <row r="47" spans="1:9" s="324" customFormat="1" ht="15" customHeight="1">
      <c r="A47" s="274" t="s">
        <v>305</v>
      </c>
      <c r="B47" s="224"/>
      <c r="C47" s="282" t="s">
        <v>306</v>
      </c>
      <c r="D47" s="283" t="s">
        <v>307</v>
      </c>
      <c r="E47" s="284" t="s">
        <v>306</v>
      </c>
      <c r="F47" s="285" t="s">
        <v>307</v>
      </c>
      <c r="G47" s="263"/>
      <c r="H47" s="224"/>
      <c r="I47" s="323"/>
    </row>
    <row r="48" spans="1:9" s="324" customFormat="1" ht="15" customHeight="1">
      <c r="A48" s="270" t="s">
        <v>278</v>
      </c>
      <c r="B48" s="224"/>
      <c r="C48" s="269">
        <v>1183</v>
      </c>
      <c r="D48" s="279">
        <v>217.62890955198648</v>
      </c>
      <c r="E48" s="280">
        <v>1183</v>
      </c>
      <c r="F48" s="281">
        <v>217.62890955198648</v>
      </c>
      <c r="G48" s="263"/>
      <c r="H48" s="224"/>
      <c r="I48" s="323"/>
    </row>
    <row r="49" spans="1:9" s="324" customFormat="1" ht="15" customHeight="1">
      <c r="A49" s="270" t="s">
        <v>294</v>
      </c>
      <c r="B49" s="224"/>
      <c r="C49" s="282">
        <v>0</v>
      </c>
      <c r="D49" s="283">
        <v>0</v>
      </c>
      <c r="E49" s="284">
        <v>497</v>
      </c>
      <c r="F49" s="285">
        <v>115</v>
      </c>
      <c r="G49" s="263"/>
      <c r="H49" s="224"/>
      <c r="I49" s="323"/>
    </row>
    <row r="50" spans="1:9" ht="15" customHeight="1">
      <c r="A50" s="270" t="s">
        <v>304</v>
      </c>
      <c r="B50" s="224"/>
      <c r="C50" s="282">
        <v>1183</v>
      </c>
      <c r="D50" s="283">
        <v>217.62890955198648</v>
      </c>
      <c r="E50" s="284">
        <v>1680</v>
      </c>
      <c r="F50" s="285">
        <v>187.26785714285714</v>
      </c>
      <c r="G50" s="263"/>
      <c r="H50" s="224"/>
      <c r="I50" s="323"/>
    </row>
    <row r="51" spans="1:9" ht="15" customHeight="1">
      <c r="A51" s="270" t="s">
        <v>308</v>
      </c>
      <c r="B51" s="224"/>
      <c r="C51" s="282">
        <v>289689.89999999997</v>
      </c>
      <c r="D51" s="283">
        <v>183.89351510011224</v>
      </c>
      <c r="E51" s="284">
        <v>1434534.4000000001</v>
      </c>
      <c r="F51" s="285">
        <v>197.42743227349584</v>
      </c>
      <c r="G51" s="263"/>
      <c r="H51" s="224"/>
      <c r="I51" s="323"/>
    </row>
    <row r="52" spans="1:9" s="324" customFormat="1" ht="15" customHeight="1">
      <c r="A52" s="270"/>
      <c r="B52" s="224"/>
      <c r="C52" s="269"/>
      <c r="D52" s="279"/>
      <c r="E52" s="280"/>
      <c r="F52" s="281"/>
      <c r="G52" s="263"/>
      <c r="H52" s="224"/>
      <c r="I52" s="323"/>
    </row>
    <row r="53" spans="1:9" s="324" customFormat="1" ht="15" customHeight="1">
      <c r="A53" s="270"/>
      <c r="B53" s="224"/>
      <c r="C53" s="282" t="s">
        <v>541</v>
      </c>
      <c r="D53" s="279"/>
      <c r="E53" s="350"/>
      <c r="F53" s="281"/>
      <c r="G53" s="351"/>
      <c r="H53" s="284" t="s">
        <v>543</v>
      </c>
      <c r="I53" s="323"/>
    </row>
    <row r="54" spans="1:9" s="324" customFormat="1" ht="15" customHeight="1">
      <c r="A54" s="270" t="s">
        <v>40</v>
      </c>
      <c r="B54" s="224" t="s">
        <v>41</v>
      </c>
      <c r="C54" s="269" t="s">
        <v>0</v>
      </c>
      <c r="D54" s="279" t="s">
        <v>164</v>
      </c>
      <c r="E54" s="352" t="s">
        <v>41</v>
      </c>
      <c r="F54" s="281" t="s">
        <v>0</v>
      </c>
      <c r="G54" s="263" t="s">
        <v>164</v>
      </c>
      <c r="H54" s="263" t="s">
        <v>2</v>
      </c>
      <c r="I54" s="323"/>
    </row>
    <row r="55" spans="1:9" s="324" customFormat="1" ht="15" customHeight="1">
      <c r="A55" s="270" t="s">
        <v>42</v>
      </c>
      <c r="B55" s="224">
        <v>0</v>
      </c>
      <c r="C55" s="269">
        <v>0</v>
      </c>
      <c r="D55" s="279">
        <v>0</v>
      </c>
      <c r="E55" s="352">
        <v>5</v>
      </c>
      <c r="F55" s="353">
        <v>249.5</v>
      </c>
      <c r="G55" s="263">
        <v>210</v>
      </c>
      <c r="H55" s="321">
        <f>F55/F57</f>
        <v>0.00017392402719655935</v>
      </c>
      <c r="I55" s="323"/>
    </row>
    <row r="56" spans="1:9" s="324" customFormat="1" ht="15" customHeight="1">
      <c r="A56" s="270" t="s">
        <v>43</v>
      </c>
      <c r="B56" s="271">
        <v>5809</v>
      </c>
      <c r="C56" s="275">
        <v>289689.9</v>
      </c>
      <c r="D56" s="276">
        <v>183.8931699034036</v>
      </c>
      <c r="E56" s="354">
        <v>28763</v>
      </c>
      <c r="F56" s="355">
        <v>1434284.9000000004</v>
      </c>
      <c r="G56" s="286">
        <v>197.42517550034862</v>
      </c>
      <c r="H56" s="322">
        <f>F56/F57</f>
        <v>0.9998260759728035</v>
      </c>
      <c r="I56" s="323"/>
    </row>
    <row r="57" spans="1:9" s="324" customFormat="1" ht="15" customHeight="1">
      <c r="A57" s="270" t="s">
        <v>44</v>
      </c>
      <c r="B57" s="271">
        <v>5809</v>
      </c>
      <c r="C57" s="275">
        <v>289689.9</v>
      </c>
      <c r="D57" s="276">
        <v>183.8931699034036</v>
      </c>
      <c r="E57" s="354">
        <v>28768</v>
      </c>
      <c r="F57" s="355">
        <v>1434534.4000000004</v>
      </c>
      <c r="G57" s="286">
        <v>197.42736256446688</v>
      </c>
      <c r="H57" s="322">
        <f>SUM(H55:H56)</f>
        <v>1</v>
      </c>
      <c r="I57" s="323"/>
    </row>
  </sheetData>
  <sheetProtection/>
  <mergeCells count="1">
    <mergeCell ref="C8:D8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430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57" t="s">
        <v>5</v>
      </c>
      <c r="B4" s="357"/>
      <c r="C4" s="8"/>
      <c r="D4" s="8"/>
      <c r="E4" s="8"/>
      <c r="F4" s="8"/>
      <c r="G4" s="2"/>
      <c r="H4" s="2"/>
    </row>
    <row r="5" spans="1:8" ht="15.75" customHeight="1">
      <c r="A5" s="357" t="s">
        <v>6</v>
      </c>
      <c r="B5" s="357"/>
      <c r="C5" s="357"/>
      <c r="D5" s="60"/>
      <c r="E5" s="8"/>
      <c r="F5" s="8"/>
      <c r="G5" s="2"/>
      <c r="H5" s="2"/>
    </row>
    <row r="6" spans="1:8" ht="15.75" customHeight="1">
      <c r="A6" s="357" t="s">
        <v>7</v>
      </c>
      <c r="B6" s="357"/>
      <c r="C6" s="357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9.140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429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4.2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177" customWidth="1"/>
    <col min="2" max="2" width="9.140625" style="177" customWidth="1"/>
    <col min="3" max="3" width="11.28125" style="177" customWidth="1"/>
    <col min="4" max="4" width="12.28125" style="177" customWidth="1"/>
    <col min="5" max="5" width="15.8515625" style="177" customWidth="1"/>
    <col min="6" max="6" width="13.7109375" style="177" customWidth="1"/>
    <col min="7" max="16384" width="9.140625" style="177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539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357" t="s">
        <v>5</v>
      </c>
      <c r="B4" s="357"/>
      <c r="C4" s="8"/>
      <c r="D4" s="8"/>
      <c r="E4" s="8"/>
      <c r="F4" s="8"/>
      <c r="G4" s="2"/>
      <c r="H4" s="2"/>
    </row>
    <row r="5" spans="1:8" ht="15.75" customHeight="1">
      <c r="A5" s="357" t="s">
        <v>6</v>
      </c>
      <c r="B5" s="357"/>
      <c r="C5" s="357"/>
      <c r="D5" s="60"/>
      <c r="E5" s="8"/>
      <c r="F5" s="8"/>
      <c r="G5" s="2"/>
      <c r="H5" s="2"/>
    </row>
    <row r="6" spans="1:8" ht="15.75" customHeight="1">
      <c r="A6" s="357" t="s">
        <v>7</v>
      </c>
      <c r="B6" s="357"/>
      <c r="C6" s="357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540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4635</v>
      </c>
      <c r="D13" s="62">
        <v>231124.5</v>
      </c>
      <c r="E13" s="63">
        <v>41916447</v>
      </c>
      <c r="F13" s="344">
        <f>E13/D13</f>
        <v>181.35873522711785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1150</v>
      </c>
      <c r="D14" s="66">
        <v>57382.4</v>
      </c>
      <c r="E14" s="67">
        <v>11098092</v>
      </c>
      <c r="F14" s="344">
        <f>E14/D14</f>
        <v>193.4058526656257</v>
      </c>
      <c r="G14" s="2"/>
      <c r="H14" s="2"/>
    </row>
    <row r="15" spans="1:8" ht="15.75" customHeight="1">
      <c r="A15" s="8" t="s">
        <v>14</v>
      </c>
      <c r="B15" s="10"/>
      <c r="C15" s="187">
        <f>C13+C14</f>
        <v>5785</v>
      </c>
      <c r="D15" s="68">
        <f>D13+D14</f>
        <v>288506.9</v>
      </c>
      <c r="E15" s="188">
        <f>E13+E14</f>
        <v>53014539</v>
      </c>
      <c r="F15" s="345">
        <f>E15/D15</f>
        <v>183.75483913902923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46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47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346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48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5785</v>
      </c>
      <c r="D20" s="68">
        <f>D19+D15</f>
        <v>288506.9</v>
      </c>
      <c r="E20" s="78">
        <f>E19+E15</f>
        <v>53014539</v>
      </c>
      <c r="F20" s="345">
        <f>E20/D20</f>
        <v>183.75483913902923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46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47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20</v>
      </c>
      <c r="D23" s="62">
        <v>997</v>
      </c>
      <c r="E23" s="63">
        <v>216349</v>
      </c>
      <c r="F23" s="344">
        <f>E23/D23</f>
        <v>217</v>
      </c>
      <c r="G23" s="2"/>
      <c r="H23" s="2"/>
    </row>
    <row r="24" spans="1:8" ht="15.75" customHeight="1">
      <c r="A24" s="8" t="s">
        <v>13</v>
      </c>
      <c r="B24" s="10" t="s">
        <v>12</v>
      </c>
      <c r="C24" s="84">
        <v>4</v>
      </c>
      <c r="D24" s="66">
        <v>186</v>
      </c>
      <c r="E24" s="67">
        <v>41106</v>
      </c>
      <c r="F24" s="348">
        <f>E24/D24</f>
        <v>221</v>
      </c>
      <c r="G24" s="2"/>
      <c r="H24" s="2"/>
    </row>
    <row r="25" spans="1:8" ht="15.75" customHeight="1">
      <c r="A25" s="8" t="s">
        <v>14</v>
      </c>
      <c r="B25" s="10"/>
      <c r="C25" s="74">
        <f>C23+C24</f>
        <v>24</v>
      </c>
      <c r="D25" s="66">
        <f>D23+D24</f>
        <v>1183</v>
      </c>
      <c r="E25" s="67">
        <f>E23+E24</f>
        <v>257455</v>
      </c>
      <c r="F25" s="348">
        <f>E25/D25</f>
        <v>217.62890955198648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46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49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46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46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46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46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46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4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5809</v>
      </c>
      <c r="D34" s="68">
        <f>D33+D15+D19+D25</f>
        <v>289689.9</v>
      </c>
      <c r="E34" s="78">
        <f>E15+E19+E25+E30+E32</f>
        <v>53271994</v>
      </c>
      <c r="F34" s="345">
        <f>E34/D34</f>
        <v>183.8931699034036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541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5809</v>
      </c>
      <c r="D39" s="93">
        <v>289689.9</v>
      </c>
      <c r="E39" s="94">
        <v>183.89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5809</v>
      </c>
      <c r="D40" s="99">
        <f>SUM(D38:D39)</f>
        <v>289689.9</v>
      </c>
      <c r="E40" s="189">
        <v>183.89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324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324" customWidth="1"/>
  </cols>
  <sheetData>
    <row r="1" spans="1:11" ht="14.25" customHeight="1">
      <c r="A1" s="288" t="s">
        <v>495</v>
      </c>
      <c r="B1" s="289"/>
      <c r="C1" s="290"/>
      <c r="D1" s="289"/>
      <c r="E1" s="291"/>
      <c r="F1" s="289"/>
      <c r="G1" s="290"/>
      <c r="H1" s="292"/>
      <c r="I1" s="292"/>
      <c r="J1" s="287"/>
      <c r="K1" s="287"/>
    </row>
    <row r="2" spans="1:11" ht="14.25" customHeight="1">
      <c r="A2" s="288" t="s">
        <v>496</v>
      </c>
      <c r="B2" s="289"/>
      <c r="C2" s="290"/>
      <c r="D2" s="289"/>
      <c r="E2" s="291"/>
      <c r="F2" s="289"/>
      <c r="G2" s="290"/>
      <c r="H2" s="292"/>
      <c r="I2" s="292"/>
      <c r="J2" s="287"/>
      <c r="K2" s="287"/>
    </row>
    <row r="3" spans="1:11" ht="14.25" customHeight="1">
      <c r="A3" s="288" t="s">
        <v>110</v>
      </c>
      <c r="B3" s="289"/>
      <c r="C3" s="290"/>
      <c r="D3" s="289"/>
      <c r="E3" s="291"/>
      <c r="F3" s="289"/>
      <c r="G3" s="290"/>
      <c r="H3" s="292"/>
      <c r="I3" s="292"/>
      <c r="J3" s="287"/>
      <c r="K3" s="287"/>
    </row>
    <row r="4" spans="1:11" ht="14.25" customHeight="1">
      <c r="A4" s="288" t="s">
        <v>5</v>
      </c>
      <c r="B4" s="289"/>
      <c r="C4" s="290"/>
      <c r="D4" s="289"/>
      <c r="E4" s="291"/>
      <c r="F4" s="289"/>
      <c r="G4" s="290"/>
      <c r="H4" s="292"/>
      <c r="I4" s="292"/>
      <c r="J4" s="287"/>
      <c r="K4" s="287"/>
    </row>
    <row r="5" spans="1:11" ht="14.25" customHeight="1">
      <c r="A5" s="288" t="s">
        <v>6</v>
      </c>
      <c r="B5" s="289"/>
      <c r="C5" s="290"/>
      <c r="D5" s="289"/>
      <c r="E5" s="293"/>
      <c r="F5" s="289"/>
      <c r="G5" s="290"/>
      <c r="H5" s="292"/>
      <c r="I5" s="292"/>
      <c r="J5" s="287"/>
      <c r="K5" s="287"/>
    </row>
    <row r="6" spans="1:11" ht="14.25" customHeight="1">
      <c r="A6" s="288" t="s">
        <v>111</v>
      </c>
      <c r="B6" s="289"/>
      <c r="C6" s="290"/>
      <c r="D6" s="289"/>
      <c r="E6" s="291"/>
      <c r="F6" s="289"/>
      <c r="G6" s="290"/>
      <c r="H6" s="292"/>
      <c r="I6" s="292"/>
      <c r="J6" s="287"/>
      <c r="K6" s="287"/>
    </row>
    <row r="7" spans="1:11" ht="14.25" customHeight="1">
      <c r="A7" s="288" t="s">
        <v>112</v>
      </c>
      <c r="B7" s="289"/>
      <c r="C7" s="290"/>
      <c r="D7" s="289"/>
      <c r="E7" s="294" t="s">
        <v>113</v>
      </c>
      <c r="F7" s="289"/>
      <c r="G7" s="290"/>
      <c r="H7" s="292"/>
      <c r="I7" s="292"/>
      <c r="J7" s="287"/>
      <c r="K7" s="287"/>
    </row>
    <row r="8" spans="1:11" ht="14.25" customHeight="1">
      <c r="A8" s="343" t="s">
        <v>497</v>
      </c>
      <c r="B8" s="295"/>
      <c r="C8" s="296"/>
      <c r="D8" s="295"/>
      <c r="E8" s="297"/>
      <c r="F8" s="295"/>
      <c r="G8" s="296"/>
      <c r="H8" s="298"/>
      <c r="I8" s="298"/>
      <c r="J8" s="287"/>
      <c r="K8" s="287"/>
    </row>
    <row r="9" spans="1:11" ht="14.25" customHeight="1">
      <c r="A9" s="299"/>
      <c r="B9" s="300" t="s">
        <v>45</v>
      </c>
      <c r="C9" s="301"/>
      <c r="D9" s="300" t="s">
        <v>46</v>
      </c>
      <c r="E9" s="301"/>
      <c r="F9" s="300"/>
      <c r="G9" s="302" t="s">
        <v>47</v>
      </c>
      <c r="H9" s="303"/>
      <c r="I9" s="303"/>
      <c r="J9" s="287"/>
      <c r="K9" s="287"/>
    </row>
    <row r="10" spans="1:11" ht="14.25" customHeight="1">
      <c r="A10" s="304" t="s">
        <v>463</v>
      </c>
      <c r="B10" s="305" t="s">
        <v>49</v>
      </c>
      <c r="C10" s="306" t="s">
        <v>50</v>
      </c>
      <c r="D10" s="305" t="s">
        <v>49</v>
      </c>
      <c r="E10" s="306" t="s">
        <v>50</v>
      </c>
      <c r="F10" s="305" t="s">
        <v>49</v>
      </c>
      <c r="G10" s="306" t="s">
        <v>50</v>
      </c>
      <c r="H10" s="307" t="s">
        <v>51</v>
      </c>
      <c r="I10" s="307" t="s">
        <v>52</v>
      </c>
      <c r="J10" s="287"/>
      <c r="K10" s="287"/>
    </row>
    <row r="11" spans="1:11" ht="14.25" customHeight="1">
      <c r="A11" s="308" t="s">
        <v>468</v>
      </c>
      <c r="B11" s="339"/>
      <c r="C11" s="319">
        <v>0</v>
      </c>
      <c r="D11" s="340"/>
      <c r="E11" s="313"/>
      <c r="F11" s="340"/>
      <c r="G11" s="313"/>
      <c r="H11" s="309"/>
      <c r="I11" s="320"/>
      <c r="J11" s="287"/>
      <c r="K11" s="287"/>
    </row>
    <row r="12" spans="1:11" ht="14.25" customHeight="1">
      <c r="A12" s="299" t="s">
        <v>14</v>
      </c>
      <c r="B12" s="309">
        <f aca="true" t="shared" si="0" ref="B12:H12">SUM(B11)</f>
        <v>0</v>
      </c>
      <c r="C12" s="302">
        <f t="shared" si="0"/>
        <v>0</v>
      </c>
      <c r="D12" s="300">
        <f t="shared" si="0"/>
        <v>0</v>
      </c>
      <c r="E12" s="302">
        <f t="shared" si="0"/>
        <v>0</v>
      </c>
      <c r="F12" s="300">
        <f t="shared" si="0"/>
        <v>0</v>
      </c>
      <c r="G12" s="302">
        <f t="shared" si="0"/>
        <v>0</v>
      </c>
      <c r="H12" s="309">
        <f t="shared" si="0"/>
        <v>0</v>
      </c>
      <c r="I12" s="309" t="e">
        <f>H12/G12</f>
        <v>#DIV/0!</v>
      </c>
      <c r="J12" s="287"/>
      <c r="K12" s="287"/>
    </row>
    <row r="13" spans="1:11" ht="14.25" customHeight="1">
      <c r="A13" s="299"/>
      <c r="B13" s="309"/>
      <c r="C13" s="302"/>
      <c r="D13" s="300"/>
      <c r="E13" s="302"/>
      <c r="F13" s="300"/>
      <c r="G13" s="302"/>
      <c r="H13" s="309"/>
      <c r="I13" s="309"/>
      <c r="J13" s="287"/>
      <c r="K13" s="287"/>
    </row>
    <row r="14" spans="1:11" ht="14.25" customHeight="1">
      <c r="A14" s="304" t="s">
        <v>464</v>
      </c>
      <c r="B14" s="305" t="s">
        <v>49</v>
      </c>
      <c r="C14" s="306" t="s">
        <v>50</v>
      </c>
      <c r="D14" s="305" t="s">
        <v>49</v>
      </c>
      <c r="E14" s="306" t="s">
        <v>50</v>
      </c>
      <c r="F14" s="305" t="s">
        <v>49</v>
      </c>
      <c r="G14" s="306" t="s">
        <v>50</v>
      </c>
      <c r="H14" s="307" t="s">
        <v>51</v>
      </c>
      <c r="I14" s="307" t="s">
        <v>52</v>
      </c>
      <c r="J14" s="287"/>
      <c r="K14" s="287"/>
    </row>
    <row r="15" spans="1:11" ht="14.25" customHeight="1">
      <c r="A15" s="308" t="s">
        <v>319</v>
      </c>
      <c r="B15" s="312">
        <v>10</v>
      </c>
      <c r="C15" s="319">
        <v>498.5</v>
      </c>
      <c r="D15" s="312">
        <v>0</v>
      </c>
      <c r="E15" s="313">
        <v>0</v>
      </c>
      <c r="F15" s="312">
        <v>10</v>
      </c>
      <c r="G15" s="313">
        <v>498.5</v>
      </c>
      <c r="H15" s="309">
        <v>74775</v>
      </c>
      <c r="I15" s="309">
        <v>150</v>
      </c>
      <c r="J15" s="287"/>
      <c r="K15" s="287"/>
    </row>
    <row r="16" spans="1:11" ht="14.25" customHeight="1">
      <c r="A16" s="308" t="s">
        <v>53</v>
      </c>
      <c r="B16" s="311">
        <v>1260</v>
      </c>
      <c r="C16" s="319">
        <v>62854.5</v>
      </c>
      <c r="D16" s="312">
        <v>80</v>
      </c>
      <c r="E16" s="313">
        <v>3993.6</v>
      </c>
      <c r="F16" s="311">
        <v>1340</v>
      </c>
      <c r="G16" s="313">
        <v>66848.1</v>
      </c>
      <c r="H16" s="309" t="s">
        <v>498</v>
      </c>
      <c r="I16" s="309">
        <v>186.43</v>
      </c>
      <c r="J16" s="287"/>
      <c r="K16" s="287"/>
    </row>
    <row r="17" spans="1:11" ht="14.25" customHeight="1">
      <c r="A17" s="308" t="s">
        <v>499</v>
      </c>
      <c r="B17" s="312">
        <v>50</v>
      </c>
      <c r="C17" s="319">
        <v>2485</v>
      </c>
      <c r="D17" s="312">
        <v>0</v>
      </c>
      <c r="E17" s="313">
        <v>0</v>
      </c>
      <c r="F17" s="312">
        <v>50</v>
      </c>
      <c r="G17" s="313">
        <v>2485</v>
      </c>
      <c r="H17" s="309" t="s">
        <v>500</v>
      </c>
      <c r="I17" s="309">
        <v>120.2</v>
      </c>
      <c r="J17" s="287"/>
      <c r="K17" s="287"/>
    </row>
    <row r="18" spans="1:11" ht="14.25" customHeight="1">
      <c r="A18" s="308" t="s">
        <v>128</v>
      </c>
      <c r="B18" s="312">
        <v>65</v>
      </c>
      <c r="C18" s="319">
        <v>3239.5</v>
      </c>
      <c r="D18" s="312">
        <v>103</v>
      </c>
      <c r="E18" s="313">
        <v>5138</v>
      </c>
      <c r="F18" s="312">
        <v>168</v>
      </c>
      <c r="G18" s="313">
        <v>8377.5</v>
      </c>
      <c r="H18" s="309" t="s">
        <v>501</v>
      </c>
      <c r="I18" s="309">
        <v>184.65</v>
      </c>
      <c r="J18" s="287"/>
      <c r="K18" s="287"/>
    </row>
    <row r="19" spans="1:11" ht="14.25" customHeight="1">
      <c r="A19" s="308" t="s">
        <v>173</v>
      </c>
      <c r="B19" s="299"/>
      <c r="C19" s="319">
        <v>0</v>
      </c>
      <c r="D19" s="312">
        <v>37</v>
      </c>
      <c r="E19" s="313">
        <v>1842.3</v>
      </c>
      <c r="F19" s="312">
        <v>37</v>
      </c>
      <c r="G19" s="313">
        <v>1842.3</v>
      </c>
      <c r="H19" s="309" t="s">
        <v>502</v>
      </c>
      <c r="I19" s="309">
        <v>139.06</v>
      </c>
      <c r="J19" s="287"/>
      <c r="K19" s="287"/>
    </row>
    <row r="20" spans="1:11" ht="14.25" customHeight="1">
      <c r="A20" s="308" t="s">
        <v>205</v>
      </c>
      <c r="B20" s="312">
        <v>50</v>
      </c>
      <c r="C20" s="319">
        <v>2485</v>
      </c>
      <c r="D20" s="312">
        <v>0</v>
      </c>
      <c r="E20" s="313">
        <v>0</v>
      </c>
      <c r="F20" s="312">
        <v>50</v>
      </c>
      <c r="G20" s="313">
        <v>2485</v>
      </c>
      <c r="H20" s="309" t="s">
        <v>503</v>
      </c>
      <c r="I20" s="309">
        <v>121.4</v>
      </c>
      <c r="J20" s="287"/>
      <c r="K20" s="287"/>
    </row>
    <row r="21" spans="1:11" ht="14.25" customHeight="1">
      <c r="A21" s="308" t="s">
        <v>174</v>
      </c>
      <c r="B21" s="312">
        <v>112</v>
      </c>
      <c r="C21" s="319">
        <v>5595.5</v>
      </c>
      <c r="D21" s="312">
        <v>0</v>
      </c>
      <c r="E21" s="313">
        <v>0</v>
      </c>
      <c r="F21" s="312">
        <v>112</v>
      </c>
      <c r="G21" s="313">
        <v>5595.5</v>
      </c>
      <c r="H21" s="309" t="s">
        <v>504</v>
      </c>
      <c r="I21" s="309">
        <v>227.5</v>
      </c>
      <c r="J21" s="287"/>
      <c r="K21" s="287"/>
    </row>
    <row r="22" spans="1:11" ht="14.25" customHeight="1">
      <c r="A22" s="308" t="s">
        <v>130</v>
      </c>
      <c r="B22" s="312">
        <v>10</v>
      </c>
      <c r="C22" s="319">
        <v>498.5</v>
      </c>
      <c r="D22" s="312">
        <v>0</v>
      </c>
      <c r="E22" s="313">
        <v>0</v>
      </c>
      <c r="F22" s="312">
        <v>10</v>
      </c>
      <c r="G22" s="313">
        <v>498.5</v>
      </c>
      <c r="H22" s="309">
        <v>68793</v>
      </c>
      <c r="I22" s="309">
        <v>138</v>
      </c>
      <c r="J22" s="287"/>
      <c r="K22" s="287"/>
    </row>
    <row r="23" spans="1:11" ht="14.25" customHeight="1">
      <c r="A23" s="308" t="s">
        <v>477</v>
      </c>
      <c r="B23" s="312">
        <v>155</v>
      </c>
      <c r="C23" s="319">
        <v>7732</v>
      </c>
      <c r="D23" s="312">
        <v>0</v>
      </c>
      <c r="E23" s="313">
        <v>0</v>
      </c>
      <c r="F23" s="312">
        <v>155</v>
      </c>
      <c r="G23" s="313">
        <v>7732</v>
      </c>
      <c r="H23" s="309" t="s">
        <v>505</v>
      </c>
      <c r="I23" s="309">
        <v>209.47</v>
      </c>
      <c r="J23" s="287"/>
      <c r="K23" s="287"/>
    </row>
    <row r="24" spans="1:11" ht="14.25" customHeight="1">
      <c r="A24" s="308" t="s">
        <v>61</v>
      </c>
      <c r="B24" s="312">
        <v>20</v>
      </c>
      <c r="C24" s="319">
        <v>994</v>
      </c>
      <c r="D24" s="312">
        <v>0</v>
      </c>
      <c r="E24" s="313">
        <v>0</v>
      </c>
      <c r="F24" s="312">
        <v>20</v>
      </c>
      <c r="G24" s="313">
        <v>994</v>
      </c>
      <c r="H24" s="309" t="s">
        <v>506</v>
      </c>
      <c r="I24" s="309">
        <v>120</v>
      </c>
      <c r="J24" s="287"/>
      <c r="K24" s="287"/>
    </row>
    <row r="25" spans="1:11" ht="14.25" customHeight="1">
      <c r="A25" s="308" t="s">
        <v>63</v>
      </c>
      <c r="B25" s="312">
        <f>40+52</f>
        <v>92</v>
      </c>
      <c r="C25" s="319">
        <f>1991+2589.5</f>
        <v>4580.5</v>
      </c>
      <c r="D25" s="312">
        <v>0</v>
      </c>
      <c r="E25" s="313">
        <v>0</v>
      </c>
      <c r="F25" s="312">
        <f>40+52</f>
        <v>92</v>
      </c>
      <c r="G25" s="313">
        <f>1991+2589.5</f>
        <v>4580.5</v>
      </c>
      <c r="H25" s="309">
        <f>254866+535478.5</f>
        <v>790344.5</v>
      </c>
      <c r="I25" s="309">
        <f>H25/G25</f>
        <v>172.54546446894443</v>
      </c>
      <c r="J25" s="287"/>
      <c r="K25" s="287"/>
    </row>
    <row r="26" spans="1:11" ht="14.25" customHeight="1">
      <c r="A26" s="308" t="s">
        <v>329</v>
      </c>
      <c r="B26" s="312">
        <v>11</v>
      </c>
      <c r="C26" s="319">
        <v>548.5</v>
      </c>
      <c r="D26" s="312">
        <v>0</v>
      </c>
      <c r="E26" s="313">
        <v>0</v>
      </c>
      <c r="F26" s="312">
        <v>11</v>
      </c>
      <c r="G26" s="313">
        <v>548.5</v>
      </c>
      <c r="H26" s="309" t="s">
        <v>507</v>
      </c>
      <c r="I26" s="309">
        <v>316</v>
      </c>
      <c r="J26" s="287"/>
      <c r="K26" s="287"/>
    </row>
    <row r="27" spans="1:11" ht="14.25" customHeight="1">
      <c r="A27" s="308" t="s">
        <v>136</v>
      </c>
      <c r="B27" s="312">
        <v>50</v>
      </c>
      <c r="C27" s="319">
        <v>2495.5</v>
      </c>
      <c r="D27" s="312">
        <v>0</v>
      </c>
      <c r="E27" s="313">
        <v>0</v>
      </c>
      <c r="F27" s="312">
        <v>50</v>
      </c>
      <c r="G27" s="313">
        <v>2495.5</v>
      </c>
      <c r="H27" s="309" t="s">
        <v>508</v>
      </c>
      <c r="I27" s="309">
        <v>131.21</v>
      </c>
      <c r="J27" s="287"/>
      <c r="K27" s="287"/>
    </row>
    <row r="28" spans="1:11" ht="14.25" customHeight="1">
      <c r="A28" s="308" t="s">
        <v>67</v>
      </c>
      <c r="B28" s="312">
        <v>30</v>
      </c>
      <c r="C28" s="319">
        <v>1495.5</v>
      </c>
      <c r="D28" s="312">
        <v>70</v>
      </c>
      <c r="E28" s="313">
        <v>3494.4</v>
      </c>
      <c r="F28" s="312">
        <v>100</v>
      </c>
      <c r="G28" s="313">
        <v>4989.9</v>
      </c>
      <c r="H28" s="309" t="s">
        <v>509</v>
      </c>
      <c r="I28" s="309">
        <v>201</v>
      </c>
      <c r="J28" s="287"/>
      <c r="K28" s="287"/>
    </row>
    <row r="29" spans="1:11" ht="14.25" customHeight="1">
      <c r="A29" s="308" t="s">
        <v>69</v>
      </c>
      <c r="B29" s="312">
        <v>60</v>
      </c>
      <c r="C29" s="319">
        <v>2995.5</v>
      </c>
      <c r="D29" s="312">
        <v>0</v>
      </c>
      <c r="E29" s="313">
        <v>0</v>
      </c>
      <c r="F29" s="312">
        <v>60</v>
      </c>
      <c r="G29" s="313">
        <v>2995.5</v>
      </c>
      <c r="H29" s="309" t="s">
        <v>510</v>
      </c>
      <c r="I29" s="309">
        <v>216.52</v>
      </c>
      <c r="J29" s="287"/>
      <c r="K29" s="287"/>
    </row>
    <row r="30" spans="1:11" ht="14.25" customHeight="1">
      <c r="A30" s="308" t="s">
        <v>71</v>
      </c>
      <c r="B30" s="311">
        <v>1140</v>
      </c>
      <c r="C30" s="319">
        <v>56863.5</v>
      </c>
      <c r="D30" s="312">
        <v>209</v>
      </c>
      <c r="E30" s="313">
        <v>10433.4</v>
      </c>
      <c r="F30" s="311">
        <v>1349</v>
      </c>
      <c r="G30" s="313">
        <v>67296.9</v>
      </c>
      <c r="H30" s="309" t="s">
        <v>511</v>
      </c>
      <c r="I30" s="309">
        <v>186.25</v>
      </c>
      <c r="J30" s="287"/>
      <c r="K30" s="287"/>
    </row>
    <row r="31" spans="1:11" ht="14.25" customHeight="1">
      <c r="A31" s="308" t="s">
        <v>141</v>
      </c>
      <c r="B31" s="312">
        <v>60</v>
      </c>
      <c r="C31" s="319">
        <v>2989.5</v>
      </c>
      <c r="D31" s="312">
        <v>80</v>
      </c>
      <c r="E31" s="313">
        <v>3990.4</v>
      </c>
      <c r="F31" s="312">
        <v>140</v>
      </c>
      <c r="G31" s="313">
        <v>6979.9</v>
      </c>
      <c r="H31" s="309" t="s">
        <v>512</v>
      </c>
      <c r="I31" s="309">
        <v>172.18</v>
      </c>
      <c r="J31" s="287"/>
      <c r="K31" s="287"/>
    </row>
    <row r="32" spans="1:11" ht="14.25" customHeight="1">
      <c r="A32" s="308" t="s">
        <v>73</v>
      </c>
      <c r="B32" s="312">
        <v>10</v>
      </c>
      <c r="C32" s="319">
        <v>498.5</v>
      </c>
      <c r="D32" s="312">
        <v>0</v>
      </c>
      <c r="E32" s="313">
        <v>0</v>
      </c>
      <c r="F32" s="312">
        <v>10</v>
      </c>
      <c r="G32" s="313">
        <v>498.5</v>
      </c>
      <c r="H32" s="309" t="s">
        <v>513</v>
      </c>
      <c r="I32" s="309">
        <v>206</v>
      </c>
      <c r="J32" s="287"/>
      <c r="K32" s="287"/>
    </row>
    <row r="33" spans="1:11" ht="14.25" customHeight="1">
      <c r="A33" s="308" t="s">
        <v>77</v>
      </c>
      <c r="B33" s="312">
        <v>130</v>
      </c>
      <c r="C33" s="319">
        <v>6468.5</v>
      </c>
      <c r="D33" s="312">
        <f>65+10</f>
        <v>75</v>
      </c>
      <c r="E33" s="313">
        <f>3242.3+498.4</f>
        <v>3740.7000000000003</v>
      </c>
      <c r="F33" s="312">
        <f>195+10</f>
        <v>205</v>
      </c>
      <c r="G33" s="313">
        <f>9710.8+498.4</f>
        <v>10209.199999999999</v>
      </c>
      <c r="H33" s="309">
        <f>1558847.8+72766.4</f>
        <v>1631614.2</v>
      </c>
      <c r="I33" s="309">
        <f>H33/G33</f>
        <v>159.81802687771815</v>
      </c>
      <c r="J33" s="287"/>
      <c r="K33" s="287"/>
    </row>
    <row r="34" spans="1:11" ht="14.25" customHeight="1">
      <c r="A34" s="308" t="s">
        <v>447</v>
      </c>
      <c r="B34" s="312">
        <v>20</v>
      </c>
      <c r="C34" s="319">
        <v>995.5</v>
      </c>
      <c r="D34" s="312">
        <v>0</v>
      </c>
      <c r="E34" s="313">
        <v>0</v>
      </c>
      <c r="F34" s="312">
        <v>20</v>
      </c>
      <c r="G34" s="313">
        <v>995.5</v>
      </c>
      <c r="H34" s="309" t="s">
        <v>514</v>
      </c>
      <c r="I34" s="309">
        <v>123.51</v>
      </c>
      <c r="J34" s="287"/>
      <c r="K34" s="287"/>
    </row>
    <row r="35" spans="1:11" ht="14.25" customHeight="1">
      <c r="A35" s="308" t="s">
        <v>221</v>
      </c>
      <c r="B35" s="312">
        <v>165</v>
      </c>
      <c r="C35" s="319">
        <v>8233.5</v>
      </c>
      <c r="D35" s="312">
        <v>60</v>
      </c>
      <c r="E35" s="313">
        <v>2992.8</v>
      </c>
      <c r="F35" s="312">
        <v>225</v>
      </c>
      <c r="G35" s="313">
        <v>11226.3</v>
      </c>
      <c r="H35" s="309" t="s">
        <v>515</v>
      </c>
      <c r="I35" s="309">
        <v>167.59</v>
      </c>
      <c r="J35" s="287"/>
      <c r="K35" s="287"/>
    </row>
    <row r="36" spans="1:11" ht="14.25" customHeight="1">
      <c r="A36" s="308" t="s">
        <v>81</v>
      </c>
      <c r="B36" s="312">
        <v>10</v>
      </c>
      <c r="C36" s="319">
        <v>498.5</v>
      </c>
      <c r="D36" s="312">
        <v>0</v>
      </c>
      <c r="E36" s="313">
        <v>0</v>
      </c>
      <c r="F36" s="312">
        <v>10</v>
      </c>
      <c r="G36" s="313">
        <v>498.5</v>
      </c>
      <c r="H36" s="309" t="s">
        <v>516</v>
      </c>
      <c r="I36" s="309">
        <v>285</v>
      </c>
      <c r="J36" s="287"/>
      <c r="K36" s="287"/>
    </row>
    <row r="37" spans="1:11" ht="14.25" customHeight="1">
      <c r="A37" s="308" t="s">
        <v>83</v>
      </c>
      <c r="B37" s="312">
        <v>305</v>
      </c>
      <c r="C37" s="319">
        <v>15206.5</v>
      </c>
      <c r="D37" s="312">
        <v>90</v>
      </c>
      <c r="E37" s="313">
        <v>4492.8</v>
      </c>
      <c r="F37" s="312">
        <v>395</v>
      </c>
      <c r="G37" s="313">
        <v>19699.3</v>
      </c>
      <c r="H37" s="309" t="s">
        <v>517</v>
      </c>
      <c r="I37" s="309">
        <v>195.35</v>
      </c>
      <c r="J37" s="287"/>
      <c r="K37" s="287"/>
    </row>
    <row r="38" spans="1:11" ht="14.25" customHeight="1">
      <c r="A38" s="308" t="s">
        <v>85</v>
      </c>
      <c r="B38" s="299"/>
      <c r="C38" s="319">
        <v>0</v>
      </c>
      <c r="D38" s="312">
        <v>10</v>
      </c>
      <c r="E38" s="313">
        <v>499.3</v>
      </c>
      <c r="F38" s="312">
        <v>10</v>
      </c>
      <c r="G38" s="313">
        <v>499.3</v>
      </c>
      <c r="H38" s="309" t="s">
        <v>518</v>
      </c>
      <c r="I38" s="309">
        <v>263.96</v>
      </c>
      <c r="J38" s="287"/>
      <c r="K38" s="287"/>
    </row>
    <row r="39" spans="1:11" ht="14.25" customHeight="1">
      <c r="A39" s="308" t="s">
        <v>87</v>
      </c>
      <c r="B39" s="312">
        <v>20</v>
      </c>
      <c r="C39" s="319">
        <v>997</v>
      </c>
      <c r="D39" s="312">
        <v>0</v>
      </c>
      <c r="E39" s="313">
        <v>0</v>
      </c>
      <c r="F39" s="312">
        <v>20</v>
      </c>
      <c r="G39" s="313">
        <v>997</v>
      </c>
      <c r="H39" s="309" t="s">
        <v>519</v>
      </c>
      <c r="I39" s="309">
        <v>120</v>
      </c>
      <c r="J39" s="287"/>
      <c r="K39" s="287"/>
    </row>
    <row r="40" spans="1:11" ht="14.25" customHeight="1">
      <c r="A40" s="308" t="s">
        <v>150</v>
      </c>
      <c r="B40" s="312">
        <v>95</v>
      </c>
      <c r="C40" s="319">
        <v>4735</v>
      </c>
      <c r="D40" s="312">
        <v>30</v>
      </c>
      <c r="E40" s="313">
        <v>1495.2</v>
      </c>
      <c r="F40" s="312">
        <v>125</v>
      </c>
      <c r="G40" s="313">
        <v>6230.2</v>
      </c>
      <c r="H40" s="309" t="s">
        <v>520</v>
      </c>
      <c r="I40" s="309">
        <v>141.51</v>
      </c>
      <c r="J40" s="287"/>
      <c r="K40" s="287"/>
    </row>
    <row r="41" spans="1:11" ht="14.25" customHeight="1">
      <c r="A41" s="308" t="s">
        <v>226</v>
      </c>
      <c r="B41" s="299"/>
      <c r="C41" s="319">
        <v>0</v>
      </c>
      <c r="D41" s="312">
        <v>25</v>
      </c>
      <c r="E41" s="313">
        <v>1247.6</v>
      </c>
      <c r="F41" s="312">
        <v>25</v>
      </c>
      <c r="G41" s="313">
        <v>1247.6</v>
      </c>
      <c r="H41" s="309" t="s">
        <v>521</v>
      </c>
      <c r="I41" s="309">
        <v>196.39</v>
      </c>
      <c r="J41" s="287"/>
      <c r="K41" s="287"/>
    </row>
    <row r="42" spans="1:11" ht="14.25" customHeight="1">
      <c r="A42" s="308" t="s">
        <v>153</v>
      </c>
      <c r="B42" s="312">
        <v>96</v>
      </c>
      <c r="C42" s="319">
        <v>4779</v>
      </c>
      <c r="D42" s="312">
        <v>45</v>
      </c>
      <c r="E42" s="313">
        <v>2245.6</v>
      </c>
      <c r="F42" s="312">
        <v>141</v>
      </c>
      <c r="G42" s="313">
        <v>7024.6</v>
      </c>
      <c r="H42" s="309" t="s">
        <v>522</v>
      </c>
      <c r="I42" s="309">
        <v>173.63</v>
      </c>
      <c r="J42" s="287"/>
      <c r="K42" s="287"/>
    </row>
    <row r="43" spans="1:11" ht="14.25" customHeight="1">
      <c r="A43" s="308" t="s">
        <v>155</v>
      </c>
      <c r="B43" s="312">
        <v>30</v>
      </c>
      <c r="C43" s="319">
        <v>1497</v>
      </c>
      <c r="D43" s="312">
        <v>0</v>
      </c>
      <c r="E43" s="313">
        <v>0</v>
      </c>
      <c r="F43" s="312">
        <v>30</v>
      </c>
      <c r="G43" s="313">
        <v>1497</v>
      </c>
      <c r="H43" s="309" t="s">
        <v>523</v>
      </c>
      <c r="I43" s="309">
        <v>130.01</v>
      </c>
      <c r="J43" s="287"/>
      <c r="K43" s="287"/>
    </row>
    <row r="44" spans="1:11" ht="14.25" customHeight="1">
      <c r="A44" s="308" t="s">
        <v>229</v>
      </c>
      <c r="B44" s="312">
        <v>145</v>
      </c>
      <c r="C44" s="319">
        <v>7218.5</v>
      </c>
      <c r="D44" s="312">
        <v>0</v>
      </c>
      <c r="E44" s="313">
        <v>0</v>
      </c>
      <c r="F44" s="312">
        <v>145</v>
      </c>
      <c r="G44" s="313">
        <v>7218.5</v>
      </c>
      <c r="H44" s="309" t="s">
        <v>524</v>
      </c>
      <c r="I44" s="309">
        <v>126.49</v>
      </c>
      <c r="J44" s="287"/>
      <c r="K44" s="287"/>
    </row>
    <row r="45" spans="1:11" ht="14.25" customHeight="1">
      <c r="A45" s="308" t="s">
        <v>187</v>
      </c>
      <c r="B45" s="312">
        <v>55</v>
      </c>
      <c r="C45" s="319">
        <v>2741</v>
      </c>
      <c r="D45" s="312">
        <v>0</v>
      </c>
      <c r="E45" s="313">
        <v>0</v>
      </c>
      <c r="F45" s="312">
        <v>55</v>
      </c>
      <c r="G45" s="313">
        <v>2741</v>
      </c>
      <c r="H45" s="309" t="s">
        <v>525</v>
      </c>
      <c r="I45" s="309">
        <v>130.66</v>
      </c>
      <c r="J45" s="287"/>
      <c r="K45" s="287"/>
    </row>
    <row r="46" spans="1:11" ht="14.25" customHeight="1">
      <c r="A46" s="308" t="s">
        <v>157</v>
      </c>
      <c r="B46" s="312">
        <v>12</v>
      </c>
      <c r="C46" s="319">
        <v>600</v>
      </c>
      <c r="D46" s="312">
        <v>0</v>
      </c>
      <c r="E46" s="313">
        <v>0</v>
      </c>
      <c r="F46" s="312">
        <v>12</v>
      </c>
      <c r="G46" s="313">
        <v>600</v>
      </c>
      <c r="H46" s="309" t="s">
        <v>526</v>
      </c>
      <c r="I46" s="309">
        <v>309</v>
      </c>
      <c r="J46" s="287"/>
      <c r="K46" s="287"/>
    </row>
    <row r="47" spans="1:11" ht="14.25" customHeight="1">
      <c r="A47" s="308" t="s">
        <v>94</v>
      </c>
      <c r="B47" s="299"/>
      <c r="C47" s="319">
        <v>0</v>
      </c>
      <c r="D47" s="312">
        <v>56</v>
      </c>
      <c r="E47" s="313">
        <v>2795.5</v>
      </c>
      <c r="F47" s="312">
        <v>56</v>
      </c>
      <c r="G47" s="313">
        <v>2795.5</v>
      </c>
      <c r="H47" s="309" t="s">
        <v>527</v>
      </c>
      <c r="I47" s="309">
        <v>197.36</v>
      </c>
      <c r="J47" s="287"/>
      <c r="K47" s="287"/>
    </row>
    <row r="48" spans="1:11" ht="14.25" customHeight="1">
      <c r="A48" s="308" t="s">
        <v>266</v>
      </c>
      <c r="B48" s="299"/>
      <c r="C48" s="319">
        <v>0</v>
      </c>
      <c r="D48" s="312">
        <v>35</v>
      </c>
      <c r="E48" s="313">
        <v>1745.2</v>
      </c>
      <c r="F48" s="312">
        <v>35</v>
      </c>
      <c r="G48" s="313">
        <v>1745.2</v>
      </c>
      <c r="H48" s="309" t="s">
        <v>528</v>
      </c>
      <c r="I48" s="309">
        <v>147.28</v>
      </c>
      <c r="J48" s="287"/>
      <c r="K48" s="287"/>
    </row>
    <row r="49" spans="1:11" ht="14.25" customHeight="1">
      <c r="A49" s="308" t="s">
        <v>96</v>
      </c>
      <c r="B49" s="312">
        <v>35</v>
      </c>
      <c r="C49" s="319">
        <v>1748.5</v>
      </c>
      <c r="D49" s="312">
        <v>0</v>
      </c>
      <c r="E49" s="313">
        <v>0</v>
      </c>
      <c r="F49" s="312">
        <v>35</v>
      </c>
      <c r="G49" s="313">
        <v>1748.5</v>
      </c>
      <c r="H49" s="309" t="s">
        <v>529</v>
      </c>
      <c r="I49" s="309">
        <v>239.44</v>
      </c>
      <c r="J49" s="287"/>
      <c r="K49" s="287"/>
    </row>
    <row r="50" spans="1:11" ht="14.25" customHeight="1">
      <c r="A50" s="308" t="s">
        <v>98</v>
      </c>
      <c r="B50" s="312">
        <f>180+20</f>
        <v>200</v>
      </c>
      <c r="C50" s="319">
        <f>8983.5+998.5</f>
        <v>9982</v>
      </c>
      <c r="D50" s="312">
        <v>0</v>
      </c>
      <c r="E50" s="313">
        <v>0</v>
      </c>
      <c r="F50" s="312">
        <f>180+20</f>
        <v>200</v>
      </c>
      <c r="G50" s="313">
        <f>8983.5+998.5</f>
        <v>9982</v>
      </c>
      <c r="H50" s="309">
        <f>2153640.5+129805</f>
        <v>2283445.5</v>
      </c>
      <c r="I50" s="309">
        <f>H50/G50</f>
        <v>228.75631136044882</v>
      </c>
      <c r="J50" s="287"/>
      <c r="K50" s="287"/>
    </row>
    <row r="51" spans="1:11" ht="14.25" customHeight="1">
      <c r="A51" s="308" t="s">
        <v>237</v>
      </c>
      <c r="B51" s="312">
        <v>60</v>
      </c>
      <c r="C51" s="319">
        <v>2991</v>
      </c>
      <c r="D51" s="312">
        <v>10</v>
      </c>
      <c r="E51" s="313">
        <v>499.2</v>
      </c>
      <c r="F51" s="312">
        <v>70</v>
      </c>
      <c r="G51" s="313">
        <v>3490.2</v>
      </c>
      <c r="H51" s="309" t="s">
        <v>530</v>
      </c>
      <c r="I51" s="309">
        <v>195.03</v>
      </c>
      <c r="J51" s="287"/>
      <c r="K51" s="287"/>
    </row>
    <row r="52" spans="1:11" ht="14.25" customHeight="1">
      <c r="A52" s="308" t="s">
        <v>99</v>
      </c>
      <c r="B52" s="299"/>
      <c r="C52" s="319">
        <v>0</v>
      </c>
      <c r="D52" s="312">
        <v>139</v>
      </c>
      <c r="E52" s="313">
        <v>6922.4</v>
      </c>
      <c r="F52" s="312">
        <v>139</v>
      </c>
      <c r="G52" s="313">
        <v>6922.4</v>
      </c>
      <c r="H52" s="309" t="s">
        <v>531</v>
      </c>
      <c r="I52" s="309">
        <v>209.54</v>
      </c>
      <c r="J52" s="287"/>
      <c r="K52" s="287"/>
    </row>
    <row r="53" spans="1:11" ht="14.25" customHeight="1">
      <c r="A53" s="308" t="s">
        <v>532</v>
      </c>
      <c r="B53" s="312">
        <v>10</v>
      </c>
      <c r="C53" s="319">
        <v>495.5</v>
      </c>
      <c r="D53" s="312">
        <v>0</v>
      </c>
      <c r="E53" s="313">
        <v>0</v>
      </c>
      <c r="F53" s="312">
        <v>10</v>
      </c>
      <c r="G53" s="313">
        <v>495.5</v>
      </c>
      <c r="H53" s="309">
        <v>61937.5</v>
      </c>
      <c r="I53" s="309">
        <v>125</v>
      </c>
      <c r="J53" s="287"/>
      <c r="K53" s="287"/>
    </row>
    <row r="54" spans="1:11" ht="14.25" customHeight="1">
      <c r="A54" s="308" t="s">
        <v>101</v>
      </c>
      <c r="B54" s="312">
        <v>20</v>
      </c>
      <c r="C54" s="319">
        <v>994</v>
      </c>
      <c r="D54" s="312">
        <v>0</v>
      </c>
      <c r="E54" s="313">
        <v>0</v>
      </c>
      <c r="F54" s="312">
        <v>20</v>
      </c>
      <c r="G54" s="313">
        <v>994</v>
      </c>
      <c r="H54" s="309" t="s">
        <v>533</v>
      </c>
      <c r="I54" s="309">
        <v>122</v>
      </c>
      <c r="J54" s="287"/>
      <c r="K54" s="287"/>
    </row>
    <row r="55" spans="1:11" ht="14.25" customHeight="1">
      <c r="A55" s="308" t="s">
        <v>271</v>
      </c>
      <c r="B55" s="312">
        <v>42</v>
      </c>
      <c r="C55" s="319">
        <v>2097</v>
      </c>
      <c r="D55" s="312">
        <v>0</v>
      </c>
      <c r="E55" s="313">
        <v>0</v>
      </c>
      <c r="F55" s="312">
        <v>42</v>
      </c>
      <c r="G55" s="313">
        <v>2097</v>
      </c>
      <c r="H55" s="309" t="s">
        <v>534</v>
      </c>
      <c r="I55" s="309">
        <v>308.08</v>
      </c>
      <c r="J55" s="287"/>
      <c r="K55" s="287"/>
    </row>
    <row r="56" spans="1:11" ht="14.25" customHeight="1">
      <c r="A56" s="308" t="s">
        <v>194</v>
      </c>
      <c r="B56" s="334">
        <v>20</v>
      </c>
      <c r="C56" s="335">
        <v>994</v>
      </c>
      <c r="D56" s="334">
        <v>0</v>
      </c>
      <c r="E56" s="336">
        <v>0</v>
      </c>
      <c r="F56" s="334">
        <v>20</v>
      </c>
      <c r="G56" s="336">
        <v>994</v>
      </c>
      <c r="H56" s="307" t="s">
        <v>535</v>
      </c>
      <c r="I56" s="307">
        <v>123</v>
      </c>
      <c r="J56" s="287"/>
      <c r="K56" s="287"/>
    </row>
    <row r="57" spans="1:11" ht="14.25" customHeight="1">
      <c r="A57" s="308" t="s">
        <v>14</v>
      </c>
      <c r="B57" s="342">
        <v>4655</v>
      </c>
      <c r="C57" s="335" t="s">
        <v>536</v>
      </c>
      <c r="D57" s="334">
        <v>1154</v>
      </c>
      <c r="E57" s="336">
        <v>57568.4</v>
      </c>
      <c r="F57" s="342">
        <v>5809</v>
      </c>
      <c r="G57" s="336" t="s">
        <v>537</v>
      </c>
      <c r="H57" s="307" t="s">
        <v>538</v>
      </c>
      <c r="I57" s="307">
        <v>183.89</v>
      </c>
      <c r="J57" s="287"/>
      <c r="K57" s="287"/>
    </row>
    <row r="58" spans="1:11" ht="14.25" customHeight="1">
      <c r="A58" s="308"/>
      <c r="B58" s="311"/>
      <c r="C58" s="319"/>
      <c r="D58" s="312"/>
      <c r="E58" s="313"/>
      <c r="F58" s="311"/>
      <c r="G58" s="313"/>
      <c r="H58" s="309"/>
      <c r="I58" s="320"/>
      <c r="J58" s="287"/>
      <c r="K58" s="287"/>
    </row>
    <row r="59" spans="1:11" ht="14.25" customHeight="1">
      <c r="A59" s="288" t="s">
        <v>117</v>
      </c>
      <c r="B59" s="314"/>
      <c r="C59" s="301"/>
      <c r="D59" s="314"/>
      <c r="E59" s="315"/>
      <c r="F59" s="314"/>
      <c r="G59" s="301"/>
      <c r="H59" s="303"/>
      <c r="I59" s="303"/>
      <c r="J59" s="287"/>
      <c r="K59" s="287"/>
    </row>
    <row r="60" spans="1:11" ht="14.25" customHeight="1">
      <c r="A60" s="288" t="s">
        <v>118</v>
      </c>
      <c r="B60" s="314"/>
      <c r="C60" s="301"/>
      <c r="D60" s="314"/>
      <c r="E60" s="315"/>
      <c r="F60" s="316"/>
      <c r="G60" s="317" t="s">
        <v>119</v>
      </c>
      <c r="H60" s="303"/>
      <c r="I60" s="303"/>
      <c r="J60" s="287"/>
      <c r="K60" s="287"/>
    </row>
    <row r="61" spans="1:11" ht="14.25" customHeight="1">
      <c r="A61" s="288" t="s">
        <v>120</v>
      </c>
      <c r="B61" s="314"/>
      <c r="C61" s="301"/>
      <c r="D61" s="314"/>
      <c r="E61" s="1"/>
      <c r="F61" s="315"/>
      <c r="G61" s="318" t="s">
        <v>121</v>
      </c>
      <c r="H61" s="303"/>
      <c r="I61" s="303"/>
      <c r="J61" s="287"/>
      <c r="K61" s="287"/>
    </row>
    <row r="62" spans="1:11" ht="14.25" customHeight="1">
      <c r="A62" s="288" t="s">
        <v>122</v>
      </c>
      <c r="B62" s="314"/>
      <c r="C62" s="301"/>
      <c r="D62" s="314"/>
      <c r="E62" s="315"/>
      <c r="F62" s="314"/>
      <c r="G62" s="301"/>
      <c r="H62" s="303"/>
      <c r="I62" s="303"/>
      <c r="J62" s="287"/>
      <c r="K62" s="287"/>
    </row>
    <row r="63" spans="1:11" ht="14.25" customHeight="1">
      <c r="A63" s="288" t="s">
        <v>123</v>
      </c>
      <c r="B63" s="314"/>
      <c r="C63" s="301"/>
      <c r="D63" s="314"/>
      <c r="E63" s="315"/>
      <c r="F63" s="314"/>
      <c r="G63" s="301"/>
      <c r="H63" s="303"/>
      <c r="I63" s="303"/>
      <c r="J63" s="287"/>
      <c r="K63" s="287"/>
    </row>
    <row r="64" spans="1:10" ht="14.25" customHeight="1">
      <c r="A64" s="1"/>
      <c r="J64" s="1"/>
    </row>
    <row r="65" spans="1:10" ht="14.25" customHeight="1">
      <c r="A65" s="1"/>
      <c r="J65" s="1"/>
    </row>
    <row r="66" spans="1:10" ht="14.25" customHeight="1">
      <c r="A66" s="1"/>
      <c r="J66" s="1"/>
    </row>
    <row r="67" spans="1:10" ht="14.25" customHeight="1">
      <c r="A67" s="1"/>
      <c r="J67" s="1"/>
    </row>
    <row r="68" spans="1:10" ht="14.25" customHeight="1">
      <c r="A68" s="1"/>
      <c r="J68" s="1"/>
    </row>
    <row r="69" spans="1:10" ht="14.25" customHeight="1">
      <c r="A69" s="1"/>
      <c r="J69" s="1"/>
    </row>
    <row r="70" spans="1:10" ht="14.25" customHeight="1">
      <c r="A70" s="1"/>
      <c r="J70" s="1"/>
    </row>
    <row r="71" ht="14.25" customHeight="1">
      <c r="A71" s="1"/>
    </row>
    <row r="72" ht="14.25" customHeight="1">
      <c r="A72" s="1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4.2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4.2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4.2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4.25" customHeight="1">
      <c r="A108" s="41"/>
      <c r="B108" s="42"/>
      <c r="C108" s="44"/>
      <c r="D108" s="42"/>
      <c r="E108" s="44"/>
      <c r="F108" s="42"/>
      <c r="G108" s="44"/>
      <c r="H108" s="47"/>
      <c r="I108" s="47"/>
    </row>
    <row r="109" spans="1:9" ht="14.25" customHeight="1">
      <c r="A109" s="41"/>
      <c r="B109" s="42"/>
      <c r="C109" s="44"/>
      <c r="D109" s="42"/>
      <c r="E109" s="44"/>
      <c r="F109" s="42"/>
      <c r="G109" s="44"/>
      <c r="H109" s="47"/>
      <c r="I109" s="47"/>
    </row>
    <row r="110" spans="1:9" ht="14.25" customHeight="1">
      <c r="A110" s="41"/>
      <c r="B110" s="42"/>
      <c r="C110" s="44"/>
      <c r="D110" s="42"/>
      <c r="E110" s="44"/>
      <c r="F110" s="42"/>
      <c r="G110" s="44"/>
      <c r="H110" s="47"/>
      <c r="I110" s="47"/>
    </row>
    <row r="111" spans="1:9" ht="14.25" customHeight="1">
      <c r="A111" s="41"/>
      <c r="B111" s="42"/>
      <c r="C111" s="44"/>
      <c r="D111" s="42"/>
      <c r="E111" s="44"/>
      <c r="F111" s="42"/>
      <c r="G111" s="44"/>
      <c r="H111" s="47"/>
      <c r="I111" s="47"/>
    </row>
    <row r="112" spans="1:9" ht="14.25" customHeight="1">
      <c r="A112" s="41"/>
      <c r="B112" s="42"/>
      <c r="C112" s="44"/>
      <c r="D112" s="42"/>
      <c r="E112" s="44"/>
      <c r="F112" s="42"/>
      <c r="G112" s="44"/>
      <c r="H112" s="47"/>
      <c r="I112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324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324" customWidth="1"/>
  </cols>
  <sheetData>
    <row r="1" spans="1:11" ht="15" customHeight="1">
      <c r="A1" s="288" t="s">
        <v>465</v>
      </c>
      <c r="B1" s="289"/>
      <c r="C1" s="290"/>
      <c r="D1" s="289"/>
      <c r="E1" s="291"/>
      <c r="F1" s="289"/>
      <c r="G1" s="290"/>
      <c r="H1" s="292"/>
      <c r="I1" s="292"/>
      <c r="J1" s="287"/>
      <c r="K1" s="287"/>
    </row>
    <row r="2" spans="1:11" ht="15" customHeight="1">
      <c r="A2" s="288" t="s">
        <v>466</v>
      </c>
      <c r="B2" s="289"/>
      <c r="C2" s="290"/>
      <c r="D2" s="289"/>
      <c r="E2" s="291"/>
      <c r="F2" s="289"/>
      <c r="G2" s="290"/>
      <c r="H2" s="292"/>
      <c r="I2" s="292"/>
      <c r="J2" s="287"/>
      <c r="K2" s="287"/>
    </row>
    <row r="3" spans="1:11" ht="15" customHeight="1">
      <c r="A3" s="288" t="s">
        <v>110</v>
      </c>
      <c r="B3" s="289"/>
      <c r="C3" s="290"/>
      <c r="D3" s="289"/>
      <c r="E3" s="291"/>
      <c r="F3" s="289"/>
      <c r="G3" s="290"/>
      <c r="H3" s="292"/>
      <c r="I3" s="292"/>
      <c r="J3" s="287"/>
      <c r="K3" s="287"/>
    </row>
    <row r="4" spans="1:11" ht="15" customHeight="1">
      <c r="A4" s="288" t="s">
        <v>5</v>
      </c>
      <c r="B4" s="289"/>
      <c r="C4" s="290"/>
      <c r="D4" s="289"/>
      <c r="E4" s="291"/>
      <c r="F4" s="289"/>
      <c r="G4" s="290"/>
      <c r="H4" s="292"/>
      <c r="I4" s="292"/>
      <c r="J4" s="287"/>
      <c r="K4" s="287"/>
    </row>
    <row r="5" spans="1:11" ht="15" customHeight="1">
      <c r="A5" s="288" t="s">
        <v>6</v>
      </c>
      <c r="B5" s="289"/>
      <c r="C5" s="290"/>
      <c r="D5" s="289"/>
      <c r="E5" s="293"/>
      <c r="F5" s="289"/>
      <c r="G5" s="290"/>
      <c r="H5" s="292"/>
      <c r="I5" s="292"/>
      <c r="J5" s="287"/>
      <c r="K5" s="287"/>
    </row>
    <row r="6" spans="1:11" ht="15" customHeight="1">
      <c r="A6" s="288" t="s">
        <v>111</v>
      </c>
      <c r="B6" s="289"/>
      <c r="C6" s="290"/>
      <c r="D6" s="289"/>
      <c r="E6" s="291"/>
      <c r="F6" s="289"/>
      <c r="G6" s="290"/>
      <c r="H6" s="292"/>
      <c r="I6" s="292"/>
      <c r="J6" s="287"/>
      <c r="K6" s="287"/>
    </row>
    <row r="7" spans="1:11" ht="15" customHeight="1">
      <c r="A7" s="288" t="s">
        <v>112</v>
      </c>
      <c r="B7" s="289"/>
      <c r="C7" s="290"/>
      <c r="D7" s="289"/>
      <c r="E7" s="294" t="s">
        <v>113</v>
      </c>
      <c r="F7" s="289"/>
      <c r="G7" s="290"/>
      <c r="H7" s="292"/>
      <c r="I7" s="292"/>
      <c r="J7" s="287"/>
      <c r="K7" s="287"/>
    </row>
    <row r="8" spans="1:11" ht="15" customHeight="1">
      <c r="A8" s="288" t="s">
        <v>467</v>
      </c>
      <c r="B8" s="295"/>
      <c r="C8" s="296"/>
      <c r="D8" s="295"/>
      <c r="E8" s="297"/>
      <c r="F8" s="295"/>
      <c r="G8" s="296"/>
      <c r="H8" s="298"/>
      <c r="I8" s="298"/>
      <c r="J8" s="287"/>
      <c r="K8" s="287"/>
    </row>
    <row r="9" spans="1:11" ht="15" customHeight="1">
      <c r="A9" s="299"/>
      <c r="B9" s="300" t="s">
        <v>45</v>
      </c>
      <c r="C9" s="301"/>
      <c r="D9" s="300" t="s">
        <v>46</v>
      </c>
      <c r="E9" s="301"/>
      <c r="F9" s="300"/>
      <c r="G9" s="302" t="s">
        <v>47</v>
      </c>
      <c r="H9" s="303"/>
      <c r="I9" s="303"/>
      <c r="J9" s="287"/>
      <c r="K9" s="287"/>
    </row>
    <row r="10" spans="1:11" ht="15" customHeight="1">
      <c r="A10" s="304" t="s">
        <v>463</v>
      </c>
      <c r="B10" s="305" t="s">
        <v>49</v>
      </c>
      <c r="C10" s="306" t="s">
        <v>50</v>
      </c>
      <c r="D10" s="305" t="s">
        <v>49</v>
      </c>
      <c r="E10" s="306" t="s">
        <v>50</v>
      </c>
      <c r="F10" s="305" t="s">
        <v>49</v>
      </c>
      <c r="G10" s="306" t="s">
        <v>50</v>
      </c>
      <c r="H10" s="307" t="s">
        <v>51</v>
      </c>
      <c r="I10" s="307" t="s">
        <v>52</v>
      </c>
      <c r="J10" s="287"/>
      <c r="K10" s="287"/>
    </row>
    <row r="11" spans="1:11" ht="15" customHeight="1">
      <c r="A11" s="308" t="s">
        <v>468</v>
      </c>
      <c r="B11" s="339"/>
      <c r="C11" s="319">
        <v>0</v>
      </c>
      <c r="D11" s="340"/>
      <c r="E11" s="313"/>
      <c r="F11" s="340"/>
      <c r="G11" s="313"/>
      <c r="H11" s="309"/>
      <c r="I11" s="320"/>
      <c r="J11" s="287"/>
      <c r="K11" s="287"/>
    </row>
    <row r="12" spans="1:11" ht="15" customHeight="1">
      <c r="A12" s="299" t="s">
        <v>14</v>
      </c>
      <c r="B12" s="309">
        <f aca="true" t="shared" si="0" ref="B12:H12">SUM(B11)</f>
        <v>0</v>
      </c>
      <c r="C12" s="302">
        <f t="shared" si="0"/>
        <v>0</v>
      </c>
      <c r="D12" s="300">
        <f t="shared" si="0"/>
        <v>0</v>
      </c>
      <c r="E12" s="302">
        <f t="shared" si="0"/>
        <v>0</v>
      </c>
      <c r="F12" s="300">
        <f t="shared" si="0"/>
        <v>0</v>
      </c>
      <c r="G12" s="302">
        <f t="shared" si="0"/>
        <v>0</v>
      </c>
      <c r="H12" s="309">
        <f t="shared" si="0"/>
        <v>0</v>
      </c>
      <c r="I12" s="309" t="e">
        <f>H12/G12</f>
        <v>#DIV/0!</v>
      </c>
      <c r="J12" s="287"/>
      <c r="K12" s="287"/>
    </row>
    <row r="13" spans="1:11" ht="15" customHeight="1">
      <c r="A13" s="299"/>
      <c r="B13" s="309"/>
      <c r="C13" s="302"/>
      <c r="D13" s="300"/>
      <c r="E13" s="302"/>
      <c r="F13" s="300"/>
      <c r="G13" s="302"/>
      <c r="H13" s="309"/>
      <c r="I13" s="309"/>
      <c r="J13" s="287"/>
      <c r="K13" s="287"/>
    </row>
    <row r="14" spans="1:11" ht="15" customHeight="1">
      <c r="A14" s="304" t="s">
        <v>464</v>
      </c>
      <c r="B14" s="305" t="s">
        <v>49</v>
      </c>
      <c r="C14" s="306" t="s">
        <v>50</v>
      </c>
      <c r="D14" s="305" t="s">
        <v>49</v>
      </c>
      <c r="E14" s="306" t="s">
        <v>50</v>
      </c>
      <c r="F14" s="305" t="s">
        <v>49</v>
      </c>
      <c r="G14" s="306" t="s">
        <v>50</v>
      </c>
      <c r="H14" s="307" t="s">
        <v>51</v>
      </c>
      <c r="I14" s="307" t="s">
        <v>52</v>
      </c>
      <c r="J14" s="287"/>
      <c r="K14" s="287"/>
    </row>
    <row r="15" spans="1:11" ht="15" customHeight="1">
      <c r="A15" s="341" t="s">
        <v>318</v>
      </c>
      <c r="B15" s="300">
        <v>5</v>
      </c>
      <c r="C15" s="302">
        <v>249.5</v>
      </c>
      <c r="D15" s="300">
        <v>0</v>
      </c>
      <c r="E15" s="302">
        <v>0</v>
      </c>
      <c r="F15" s="300">
        <v>5</v>
      </c>
      <c r="G15" s="302">
        <v>249.5</v>
      </c>
      <c r="H15" s="309">
        <v>63872</v>
      </c>
      <c r="I15" s="309">
        <v>256</v>
      </c>
      <c r="J15" s="287"/>
      <c r="K15" s="287"/>
    </row>
    <row r="16" spans="1:11" ht="15" customHeight="1">
      <c r="A16" s="341" t="s">
        <v>53</v>
      </c>
      <c r="B16" s="300">
        <v>225</v>
      </c>
      <c r="C16" s="302">
        <v>11229</v>
      </c>
      <c r="D16" s="300">
        <v>25</v>
      </c>
      <c r="E16" s="302">
        <v>1248.2</v>
      </c>
      <c r="F16" s="300">
        <v>250</v>
      </c>
      <c r="G16" s="302">
        <v>12477.2</v>
      </c>
      <c r="H16" s="309" t="s">
        <v>469</v>
      </c>
      <c r="I16" s="309">
        <v>202.81</v>
      </c>
      <c r="J16" s="287"/>
      <c r="K16" s="287"/>
    </row>
    <row r="17" spans="1:11" ht="15" customHeight="1">
      <c r="A17" s="341" t="s">
        <v>55</v>
      </c>
      <c r="B17" s="300">
        <v>15</v>
      </c>
      <c r="C17" s="302">
        <v>748.5</v>
      </c>
      <c r="D17" s="300">
        <v>0</v>
      </c>
      <c r="E17" s="302">
        <v>0</v>
      </c>
      <c r="F17" s="300">
        <v>15</v>
      </c>
      <c r="G17" s="302">
        <v>748.5</v>
      </c>
      <c r="H17" s="309" t="s">
        <v>470</v>
      </c>
      <c r="I17" s="309">
        <v>238</v>
      </c>
      <c r="J17" s="287"/>
      <c r="K17" s="287"/>
    </row>
    <row r="18" spans="1:11" ht="15" customHeight="1">
      <c r="A18" s="341" t="s">
        <v>471</v>
      </c>
      <c r="B18" s="300"/>
      <c r="C18" s="302">
        <v>0</v>
      </c>
      <c r="D18" s="300">
        <v>10</v>
      </c>
      <c r="E18" s="302">
        <v>499.2</v>
      </c>
      <c r="F18" s="300">
        <v>10</v>
      </c>
      <c r="G18" s="302">
        <v>499.2</v>
      </c>
      <c r="H18" s="309" t="s">
        <v>472</v>
      </c>
      <c r="I18" s="309">
        <v>255</v>
      </c>
      <c r="J18" s="287"/>
      <c r="K18" s="287"/>
    </row>
    <row r="19" spans="1:11" ht="15" customHeight="1">
      <c r="A19" s="341" t="s">
        <v>473</v>
      </c>
      <c r="B19" s="300">
        <v>20</v>
      </c>
      <c r="C19" s="302">
        <v>997</v>
      </c>
      <c r="D19" s="300">
        <v>0</v>
      </c>
      <c r="E19" s="302">
        <v>0</v>
      </c>
      <c r="F19" s="300">
        <v>20</v>
      </c>
      <c r="G19" s="302">
        <v>997</v>
      </c>
      <c r="H19" s="309" t="s">
        <v>474</v>
      </c>
      <c r="I19" s="309">
        <v>220</v>
      </c>
      <c r="J19" s="287"/>
      <c r="K19" s="287"/>
    </row>
    <row r="20" spans="1:11" ht="15" customHeight="1">
      <c r="A20" s="341" t="s">
        <v>57</v>
      </c>
      <c r="B20" s="300">
        <v>10</v>
      </c>
      <c r="C20" s="302">
        <v>498.5</v>
      </c>
      <c r="D20" s="300">
        <v>0</v>
      </c>
      <c r="E20" s="302">
        <v>0</v>
      </c>
      <c r="F20" s="300">
        <v>10</v>
      </c>
      <c r="G20" s="302">
        <v>498.5</v>
      </c>
      <c r="H20" s="309" t="s">
        <v>475</v>
      </c>
      <c r="I20" s="309">
        <v>225</v>
      </c>
      <c r="J20" s="287"/>
      <c r="K20" s="287"/>
    </row>
    <row r="21" spans="1:11" ht="15" customHeight="1">
      <c r="A21" s="341" t="s">
        <v>174</v>
      </c>
      <c r="B21" s="300">
        <v>30</v>
      </c>
      <c r="C21" s="302">
        <v>1492.5</v>
      </c>
      <c r="D21" s="300">
        <v>0</v>
      </c>
      <c r="E21" s="302">
        <v>0</v>
      </c>
      <c r="F21" s="300">
        <v>30</v>
      </c>
      <c r="G21" s="302">
        <v>1492.5</v>
      </c>
      <c r="H21" s="309" t="s">
        <v>476</v>
      </c>
      <c r="I21" s="309">
        <v>163.08</v>
      </c>
      <c r="J21" s="287"/>
      <c r="K21" s="287"/>
    </row>
    <row r="22" spans="1:11" ht="15" customHeight="1">
      <c r="A22" s="341" t="s">
        <v>477</v>
      </c>
      <c r="B22" s="300">
        <v>85</v>
      </c>
      <c r="C22" s="302">
        <v>4241</v>
      </c>
      <c r="D22" s="300">
        <v>0</v>
      </c>
      <c r="E22" s="302">
        <v>0</v>
      </c>
      <c r="F22" s="300">
        <v>85</v>
      </c>
      <c r="G22" s="302">
        <v>4241</v>
      </c>
      <c r="H22" s="309" t="s">
        <v>478</v>
      </c>
      <c r="I22" s="309">
        <v>196.29</v>
      </c>
      <c r="J22" s="287"/>
      <c r="K22" s="287"/>
    </row>
    <row r="23" spans="1:11" ht="15" customHeight="1">
      <c r="A23" s="341" t="s">
        <v>59</v>
      </c>
      <c r="B23" s="300">
        <v>12</v>
      </c>
      <c r="C23" s="302">
        <v>598.5</v>
      </c>
      <c r="D23" s="300">
        <v>0</v>
      </c>
      <c r="E23" s="302">
        <v>0</v>
      </c>
      <c r="F23" s="300">
        <v>12</v>
      </c>
      <c r="G23" s="302">
        <v>598.5</v>
      </c>
      <c r="H23" s="309" t="s">
        <v>479</v>
      </c>
      <c r="I23" s="309">
        <v>308</v>
      </c>
      <c r="J23" s="287"/>
      <c r="K23" s="287"/>
    </row>
    <row r="24" spans="1:11" ht="15" customHeight="1">
      <c r="A24" s="341" t="s">
        <v>63</v>
      </c>
      <c r="B24" s="300">
        <v>48</v>
      </c>
      <c r="C24" s="302">
        <v>2392.5</v>
      </c>
      <c r="D24" s="300">
        <v>0</v>
      </c>
      <c r="E24" s="302">
        <v>0</v>
      </c>
      <c r="F24" s="300">
        <v>48</v>
      </c>
      <c r="G24" s="302">
        <v>2392.5</v>
      </c>
      <c r="H24" s="309">
        <v>599114.5</v>
      </c>
      <c r="I24" s="309">
        <v>250.4135841170324</v>
      </c>
      <c r="J24" s="287"/>
      <c r="K24" s="287"/>
    </row>
    <row r="25" spans="1:11" ht="15" customHeight="1">
      <c r="A25" s="341" t="s">
        <v>440</v>
      </c>
      <c r="B25" s="300">
        <v>45</v>
      </c>
      <c r="C25" s="302">
        <v>2247</v>
      </c>
      <c r="D25" s="300">
        <v>0</v>
      </c>
      <c r="E25" s="302">
        <v>0</v>
      </c>
      <c r="F25" s="300">
        <v>45</v>
      </c>
      <c r="G25" s="302">
        <v>2247</v>
      </c>
      <c r="H25" s="309" t="s">
        <v>480</v>
      </c>
      <c r="I25" s="309">
        <v>223.55</v>
      </c>
      <c r="J25" s="287"/>
      <c r="K25" s="287"/>
    </row>
    <row r="26" spans="1:11" ht="15" customHeight="1">
      <c r="A26" s="341" t="s">
        <v>136</v>
      </c>
      <c r="B26" s="300">
        <v>71</v>
      </c>
      <c r="C26" s="302">
        <v>3544.5</v>
      </c>
      <c r="D26" s="300">
        <v>0</v>
      </c>
      <c r="E26" s="302">
        <v>0</v>
      </c>
      <c r="F26" s="300">
        <v>71</v>
      </c>
      <c r="G26" s="302">
        <v>3544.5</v>
      </c>
      <c r="H26" s="309" t="s">
        <v>481</v>
      </c>
      <c r="I26" s="309">
        <v>252.31</v>
      </c>
      <c r="J26" s="287"/>
      <c r="K26" s="287"/>
    </row>
    <row r="27" spans="1:11" ht="15" customHeight="1">
      <c r="A27" s="341" t="s">
        <v>67</v>
      </c>
      <c r="B27" s="300">
        <v>155</v>
      </c>
      <c r="C27" s="302">
        <v>7744</v>
      </c>
      <c r="D27" s="300">
        <v>90</v>
      </c>
      <c r="E27" s="302">
        <v>4494</v>
      </c>
      <c r="F27" s="300">
        <v>245</v>
      </c>
      <c r="G27" s="302">
        <v>12238</v>
      </c>
      <c r="H27" s="309" t="s">
        <v>482</v>
      </c>
      <c r="I27" s="309">
        <v>212.61</v>
      </c>
      <c r="J27" s="287"/>
      <c r="K27" s="287"/>
    </row>
    <row r="28" spans="1:11" ht="15" customHeight="1">
      <c r="A28" s="341" t="s">
        <v>71</v>
      </c>
      <c r="B28" s="300">
        <v>395</v>
      </c>
      <c r="C28" s="302">
        <v>19720</v>
      </c>
      <c r="D28" s="300">
        <v>150</v>
      </c>
      <c r="E28" s="302">
        <v>7489.7</v>
      </c>
      <c r="F28" s="300">
        <v>545</v>
      </c>
      <c r="G28" s="302">
        <v>27209.7</v>
      </c>
      <c r="H28" s="309" t="s">
        <v>483</v>
      </c>
      <c r="I28" s="309">
        <v>211.62</v>
      </c>
      <c r="J28" s="287"/>
      <c r="K28" s="287"/>
    </row>
    <row r="29" spans="1:11" ht="15" customHeight="1">
      <c r="A29" s="341" t="s">
        <v>77</v>
      </c>
      <c r="B29" s="300">
        <v>5</v>
      </c>
      <c r="C29" s="302">
        <v>249.5</v>
      </c>
      <c r="D29" s="300">
        <v>5</v>
      </c>
      <c r="E29" s="302">
        <v>249.5</v>
      </c>
      <c r="F29" s="300">
        <v>10</v>
      </c>
      <c r="G29" s="302">
        <v>499</v>
      </c>
      <c r="H29" s="309" t="s">
        <v>484</v>
      </c>
      <c r="I29" s="309">
        <v>250.5</v>
      </c>
      <c r="J29" s="287"/>
      <c r="K29" s="287"/>
    </row>
    <row r="30" spans="1:11" ht="15" customHeight="1">
      <c r="A30" s="341" t="s">
        <v>221</v>
      </c>
      <c r="B30" s="300">
        <v>230</v>
      </c>
      <c r="C30" s="302">
        <v>11468.5</v>
      </c>
      <c r="D30" s="300">
        <v>0</v>
      </c>
      <c r="E30" s="302">
        <v>0</v>
      </c>
      <c r="F30" s="300">
        <v>230</v>
      </c>
      <c r="G30" s="302">
        <v>11468.5</v>
      </c>
      <c r="H30" s="309" t="s">
        <v>485</v>
      </c>
      <c r="I30" s="309">
        <v>170.14</v>
      </c>
      <c r="J30" s="287"/>
      <c r="K30" s="287"/>
    </row>
    <row r="31" spans="1:11" ht="15" customHeight="1">
      <c r="A31" s="341" t="s">
        <v>81</v>
      </c>
      <c r="B31" s="300">
        <v>10</v>
      </c>
      <c r="C31" s="302">
        <v>498.5</v>
      </c>
      <c r="D31" s="300">
        <v>0</v>
      </c>
      <c r="E31" s="302">
        <v>0</v>
      </c>
      <c r="F31" s="300">
        <v>10</v>
      </c>
      <c r="G31" s="302">
        <v>498.5</v>
      </c>
      <c r="H31" s="309" t="s">
        <v>66</v>
      </c>
      <c r="I31" s="309">
        <v>265</v>
      </c>
      <c r="J31" s="287"/>
      <c r="K31" s="287"/>
    </row>
    <row r="32" spans="1:11" ht="15" customHeight="1">
      <c r="A32" s="341" t="s">
        <v>83</v>
      </c>
      <c r="B32" s="300">
        <v>50</v>
      </c>
      <c r="C32" s="302">
        <v>2492.5</v>
      </c>
      <c r="D32" s="300">
        <v>40</v>
      </c>
      <c r="E32" s="302">
        <v>1996.8</v>
      </c>
      <c r="F32" s="300">
        <v>90</v>
      </c>
      <c r="G32" s="302">
        <v>4489.3</v>
      </c>
      <c r="H32" s="309" t="s">
        <v>486</v>
      </c>
      <c r="I32" s="309">
        <v>216.57</v>
      </c>
      <c r="J32" s="287"/>
      <c r="K32" s="287"/>
    </row>
    <row r="33" spans="1:11" ht="15" customHeight="1">
      <c r="A33" s="341" t="s">
        <v>150</v>
      </c>
      <c r="B33" s="300">
        <v>42</v>
      </c>
      <c r="C33" s="302">
        <v>2091</v>
      </c>
      <c r="D33" s="300">
        <v>10</v>
      </c>
      <c r="E33" s="302">
        <v>498.7</v>
      </c>
      <c r="F33" s="300">
        <v>52</v>
      </c>
      <c r="G33" s="302">
        <v>2589.7</v>
      </c>
      <c r="H33" s="309" t="s">
        <v>487</v>
      </c>
      <c r="I33" s="309">
        <v>178.12</v>
      </c>
      <c r="J33" s="287"/>
      <c r="K33" s="287"/>
    </row>
    <row r="34" spans="1:11" ht="15" customHeight="1">
      <c r="A34" s="341" t="s">
        <v>226</v>
      </c>
      <c r="B34" s="300"/>
      <c r="C34" s="302">
        <v>0</v>
      </c>
      <c r="D34" s="300">
        <v>10</v>
      </c>
      <c r="E34" s="302">
        <v>499.2</v>
      </c>
      <c r="F34" s="300">
        <v>10</v>
      </c>
      <c r="G34" s="302">
        <v>499.2</v>
      </c>
      <c r="H34" s="309" t="s">
        <v>488</v>
      </c>
      <c r="I34" s="309">
        <v>214</v>
      </c>
      <c r="J34" s="287"/>
      <c r="K34" s="287"/>
    </row>
    <row r="35" spans="1:11" ht="15" customHeight="1">
      <c r="A35" s="341" t="s">
        <v>155</v>
      </c>
      <c r="B35" s="300">
        <v>10</v>
      </c>
      <c r="C35" s="302">
        <v>498.5</v>
      </c>
      <c r="D35" s="300">
        <v>0</v>
      </c>
      <c r="E35" s="302">
        <v>0</v>
      </c>
      <c r="F35" s="300">
        <v>10</v>
      </c>
      <c r="G35" s="302">
        <v>498.5</v>
      </c>
      <c r="H35" s="309" t="s">
        <v>203</v>
      </c>
      <c r="I35" s="309">
        <v>302</v>
      </c>
      <c r="J35" s="287"/>
      <c r="K35" s="287"/>
    </row>
    <row r="36" spans="1:11" ht="15" customHeight="1">
      <c r="A36" s="341" t="s">
        <v>94</v>
      </c>
      <c r="B36" s="300"/>
      <c r="C36" s="302">
        <v>0</v>
      </c>
      <c r="D36" s="300">
        <v>10</v>
      </c>
      <c r="E36" s="302">
        <v>499.2</v>
      </c>
      <c r="F36" s="300">
        <v>10</v>
      </c>
      <c r="G36" s="302">
        <v>499.2</v>
      </c>
      <c r="H36" s="309">
        <v>90854.4</v>
      </c>
      <c r="I36" s="309">
        <v>182</v>
      </c>
      <c r="J36" s="287"/>
      <c r="K36" s="287"/>
    </row>
    <row r="37" spans="1:11" ht="15" customHeight="1">
      <c r="A37" s="341" t="s">
        <v>96</v>
      </c>
      <c r="B37" s="300">
        <v>10</v>
      </c>
      <c r="C37" s="302">
        <v>498.5</v>
      </c>
      <c r="D37" s="300">
        <v>0</v>
      </c>
      <c r="E37" s="302">
        <v>0</v>
      </c>
      <c r="F37" s="300">
        <v>10</v>
      </c>
      <c r="G37" s="302">
        <v>498.5</v>
      </c>
      <c r="H37" s="309" t="s">
        <v>489</v>
      </c>
      <c r="I37" s="309">
        <v>274</v>
      </c>
      <c r="J37" s="287"/>
      <c r="K37" s="287"/>
    </row>
    <row r="38" spans="1:11" ht="15" customHeight="1">
      <c r="A38" s="341" t="s">
        <v>98</v>
      </c>
      <c r="B38" s="300">
        <v>298</v>
      </c>
      <c r="C38" s="302">
        <v>14838.5</v>
      </c>
      <c r="D38" s="300">
        <v>0</v>
      </c>
      <c r="E38" s="302">
        <v>0</v>
      </c>
      <c r="F38" s="300">
        <v>298</v>
      </c>
      <c r="G38" s="302">
        <v>14838.5</v>
      </c>
      <c r="H38" s="309">
        <v>2622986</v>
      </c>
      <c r="I38" s="309">
        <v>176.76894564814503</v>
      </c>
      <c r="J38" s="287"/>
      <c r="K38" s="287"/>
    </row>
    <row r="39" spans="1:11" ht="15" customHeight="1">
      <c r="A39" s="341" t="s">
        <v>99</v>
      </c>
      <c r="B39" s="300">
        <v>20</v>
      </c>
      <c r="C39" s="302">
        <v>998.5</v>
      </c>
      <c r="D39" s="300">
        <v>97</v>
      </c>
      <c r="E39" s="302">
        <v>4841.9</v>
      </c>
      <c r="F39" s="300">
        <v>117</v>
      </c>
      <c r="G39" s="302">
        <v>5840.4</v>
      </c>
      <c r="H39" s="309" t="s">
        <v>490</v>
      </c>
      <c r="I39" s="309">
        <v>245.99</v>
      </c>
      <c r="J39" s="287"/>
      <c r="K39" s="287"/>
    </row>
    <row r="40" spans="1:11" ht="15" customHeight="1">
      <c r="A40" s="341" t="s">
        <v>491</v>
      </c>
      <c r="B40" s="300">
        <v>10</v>
      </c>
      <c r="C40" s="302">
        <v>497</v>
      </c>
      <c r="D40" s="300">
        <v>0</v>
      </c>
      <c r="E40" s="302">
        <v>0</v>
      </c>
      <c r="F40" s="300">
        <v>10</v>
      </c>
      <c r="G40" s="302">
        <v>497</v>
      </c>
      <c r="H40" s="309">
        <v>74550</v>
      </c>
      <c r="I40" s="309">
        <v>150</v>
      </c>
      <c r="J40" s="287"/>
      <c r="K40" s="287"/>
    </row>
    <row r="41" spans="1:11" ht="15" customHeight="1">
      <c r="A41" s="341" t="s">
        <v>492</v>
      </c>
      <c r="B41" s="300"/>
      <c r="C41" s="302">
        <v>0</v>
      </c>
      <c r="D41" s="300">
        <v>5</v>
      </c>
      <c r="E41" s="302">
        <v>249.2</v>
      </c>
      <c r="F41" s="300">
        <v>5</v>
      </c>
      <c r="G41" s="302">
        <v>249.2</v>
      </c>
      <c r="H41" s="309">
        <v>49840</v>
      </c>
      <c r="I41" s="309">
        <v>200</v>
      </c>
      <c r="J41" s="287"/>
      <c r="K41" s="287"/>
    </row>
    <row r="42" spans="1:11" ht="15" customHeight="1">
      <c r="A42" s="341" t="s">
        <v>14</v>
      </c>
      <c r="B42" s="300">
        <v>1801</v>
      </c>
      <c r="C42" s="302">
        <v>89833.5</v>
      </c>
      <c r="D42" s="300">
        <v>452</v>
      </c>
      <c r="E42" s="302">
        <v>22565.6</v>
      </c>
      <c r="F42" s="300">
        <v>2253</v>
      </c>
      <c r="G42" s="302" t="s">
        <v>493</v>
      </c>
      <c r="H42" s="309" t="s">
        <v>494</v>
      </c>
      <c r="I42" s="309">
        <v>206.03</v>
      </c>
      <c r="J42" s="287"/>
      <c r="K42" s="287"/>
    </row>
    <row r="43" spans="1:11" ht="15" customHeight="1">
      <c r="A43" s="308"/>
      <c r="B43" s="311"/>
      <c r="C43" s="319"/>
      <c r="D43" s="312"/>
      <c r="E43" s="313"/>
      <c r="F43" s="311"/>
      <c r="G43" s="313"/>
      <c r="H43" s="309"/>
      <c r="I43" s="320"/>
      <c r="J43" s="287"/>
      <c r="K43" s="287"/>
    </row>
    <row r="44" spans="1:11" ht="15" customHeight="1">
      <c r="A44" s="288" t="s">
        <v>117</v>
      </c>
      <c r="B44" s="314"/>
      <c r="C44" s="301"/>
      <c r="D44" s="314"/>
      <c r="E44" s="315"/>
      <c r="F44" s="314"/>
      <c r="G44" s="301"/>
      <c r="H44" s="303"/>
      <c r="I44" s="303"/>
      <c r="J44" s="287"/>
      <c r="K44" s="287"/>
    </row>
    <row r="45" spans="1:11" ht="15" customHeight="1">
      <c r="A45" s="288" t="s">
        <v>118</v>
      </c>
      <c r="B45" s="314"/>
      <c r="C45" s="301"/>
      <c r="D45" s="314"/>
      <c r="E45" s="315"/>
      <c r="F45" s="316"/>
      <c r="G45" s="317" t="s">
        <v>119</v>
      </c>
      <c r="H45" s="303"/>
      <c r="I45" s="303"/>
      <c r="J45" s="287"/>
      <c r="K45" s="287"/>
    </row>
    <row r="46" spans="1:11" ht="15" customHeight="1">
      <c r="A46" s="288" t="s">
        <v>120</v>
      </c>
      <c r="B46" s="314"/>
      <c r="C46" s="301"/>
      <c r="D46" s="314"/>
      <c r="E46" s="1"/>
      <c r="F46" s="315"/>
      <c r="G46" s="318" t="s">
        <v>121</v>
      </c>
      <c r="H46" s="303"/>
      <c r="I46" s="303"/>
      <c r="J46" s="287"/>
      <c r="K46" s="287"/>
    </row>
    <row r="47" spans="1:11" ht="15" customHeight="1">
      <c r="A47" s="288" t="s">
        <v>122</v>
      </c>
      <c r="B47" s="314"/>
      <c r="C47" s="301"/>
      <c r="D47" s="314"/>
      <c r="E47" s="315"/>
      <c r="F47" s="314"/>
      <c r="G47" s="301"/>
      <c r="H47" s="303"/>
      <c r="I47" s="303"/>
      <c r="J47" s="287"/>
      <c r="K47" s="287"/>
    </row>
    <row r="48" spans="1:11" ht="15" customHeight="1">
      <c r="A48" s="288" t="s">
        <v>123</v>
      </c>
      <c r="B48" s="314"/>
      <c r="C48" s="301"/>
      <c r="D48" s="314"/>
      <c r="E48" s="315"/>
      <c r="F48" s="314"/>
      <c r="G48" s="301"/>
      <c r="H48" s="303"/>
      <c r="I48" s="303"/>
      <c r="J48" s="287"/>
      <c r="K48" s="287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8" t="s">
        <v>425</v>
      </c>
      <c r="B1" s="289"/>
      <c r="C1" s="290"/>
      <c r="D1" s="289"/>
      <c r="E1" s="291"/>
      <c r="F1" s="289"/>
      <c r="G1" s="290"/>
      <c r="H1" s="292"/>
      <c r="I1" s="292"/>
      <c r="J1" s="287"/>
      <c r="K1" s="287"/>
    </row>
    <row r="2" spans="1:11" ht="15" customHeight="1">
      <c r="A2" s="288" t="s">
        <v>426</v>
      </c>
      <c r="B2" s="289"/>
      <c r="C2" s="290"/>
      <c r="D2" s="289"/>
      <c r="E2" s="291"/>
      <c r="F2" s="289"/>
      <c r="G2" s="290"/>
      <c r="H2" s="292"/>
      <c r="I2" s="292"/>
      <c r="J2" s="287"/>
      <c r="K2" s="287"/>
    </row>
    <row r="3" spans="1:11" ht="15" customHeight="1">
      <c r="A3" s="288" t="s">
        <v>110</v>
      </c>
      <c r="B3" s="289"/>
      <c r="C3" s="290"/>
      <c r="D3" s="289"/>
      <c r="E3" s="291"/>
      <c r="F3" s="289"/>
      <c r="G3" s="290"/>
      <c r="H3" s="292"/>
      <c r="I3" s="292"/>
      <c r="J3" s="287"/>
      <c r="K3" s="287"/>
    </row>
    <row r="4" spans="1:11" ht="15" customHeight="1">
      <c r="A4" s="288" t="s">
        <v>5</v>
      </c>
      <c r="B4" s="289"/>
      <c r="C4" s="290"/>
      <c r="D4" s="289"/>
      <c r="E4" s="291"/>
      <c r="F4" s="289"/>
      <c r="G4" s="290"/>
      <c r="H4" s="292"/>
      <c r="I4" s="292"/>
      <c r="J4" s="287"/>
      <c r="K4" s="287"/>
    </row>
    <row r="5" spans="1:11" ht="15" customHeight="1">
      <c r="A5" s="288" t="s">
        <v>6</v>
      </c>
      <c r="B5" s="289"/>
      <c r="C5" s="290"/>
      <c r="D5" s="289"/>
      <c r="E5" s="293"/>
      <c r="F5" s="289"/>
      <c r="G5" s="290"/>
      <c r="H5" s="292"/>
      <c r="I5" s="292"/>
      <c r="J5" s="287"/>
      <c r="K5" s="287"/>
    </row>
    <row r="6" spans="1:11" ht="15" customHeight="1">
      <c r="A6" s="288" t="s">
        <v>111</v>
      </c>
      <c r="B6" s="289"/>
      <c r="C6" s="290"/>
      <c r="D6" s="289"/>
      <c r="E6" s="291"/>
      <c r="F6" s="289"/>
      <c r="G6" s="290"/>
      <c r="H6" s="292"/>
      <c r="I6" s="292"/>
      <c r="J6" s="287"/>
      <c r="K6" s="287"/>
    </row>
    <row r="7" spans="1:11" ht="15" customHeight="1">
      <c r="A7" s="288" t="s">
        <v>112</v>
      </c>
      <c r="B7" s="289"/>
      <c r="C7" s="290"/>
      <c r="D7" s="289"/>
      <c r="E7" s="294" t="s">
        <v>113</v>
      </c>
      <c r="F7" s="289"/>
      <c r="G7" s="290"/>
      <c r="H7" s="292"/>
      <c r="I7" s="292"/>
      <c r="J7" s="287"/>
      <c r="K7" s="287"/>
    </row>
    <row r="8" spans="1:11" ht="15" customHeight="1">
      <c r="A8" s="288" t="s">
        <v>431</v>
      </c>
      <c r="B8" s="295"/>
      <c r="C8" s="296"/>
      <c r="D8" s="295"/>
      <c r="E8" s="297"/>
      <c r="F8" s="295"/>
      <c r="G8" s="296"/>
      <c r="H8" s="298"/>
      <c r="I8" s="298"/>
      <c r="J8" s="287"/>
      <c r="K8" s="287"/>
    </row>
    <row r="9" spans="1:11" ht="15" customHeight="1">
      <c r="A9" s="299"/>
      <c r="B9" s="300" t="s">
        <v>45</v>
      </c>
      <c r="C9" s="301"/>
      <c r="D9" s="300" t="s">
        <v>46</v>
      </c>
      <c r="E9" s="301"/>
      <c r="F9" s="300"/>
      <c r="G9" s="302" t="s">
        <v>47</v>
      </c>
      <c r="H9" s="303"/>
      <c r="I9" s="303"/>
      <c r="J9" s="287"/>
      <c r="K9" s="287"/>
    </row>
    <row r="10" spans="1:11" s="324" customFormat="1" ht="15" customHeight="1">
      <c r="A10" s="304" t="s">
        <v>463</v>
      </c>
      <c r="B10" s="305" t="s">
        <v>49</v>
      </c>
      <c r="C10" s="306" t="s">
        <v>50</v>
      </c>
      <c r="D10" s="305" t="s">
        <v>49</v>
      </c>
      <c r="E10" s="306" t="s">
        <v>50</v>
      </c>
      <c r="F10" s="305" t="s">
        <v>49</v>
      </c>
      <c r="G10" s="306" t="s">
        <v>50</v>
      </c>
      <c r="H10" s="307" t="s">
        <v>51</v>
      </c>
      <c r="I10" s="307" t="s">
        <v>52</v>
      </c>
      <c r="J10" s="287"/>
      <c r="K10" s="287"/>
    </row>
    <row r="11" spans="1:11" s="324" customFormat="1" ht="15" customHeight="1">
      <c r="A11" s="308" t="s">
        <v>71</v>
      </c>
      <c r="B11" s="325"/>
      <c r="C11" s="326">
        <v>0</v>
      </c>
      <c r="D11" s="327">
        <v>5</v>
      </c>
      <c r="E11" s="328">
        <v>249.5</v>
      </c>
      <c r="F11" s="327">
        <v>5</v>
      </c>
      <c r="G11" s="328">
        <v>249.5</v>
      </c>
      <c r="H11" s="329">
        <v>52395</v>
      </c>
      <c r="I11" s="330">
        <v>210</v>
      </c>
      <c r="J11" s="287"/>
      <c r="K11" s="287"/>
    </row>
    <row r="12" spans="1:11" s="324" customFormat="1" ht="15" customHeight="1">
      <c r="A12" s="299" t="s">
        <v>14</v>
      </c>
      <c r="B12" s="329">
        <f aca="true" t="shared" si="0" ref="B12:H12">SUM(B11)</f>
        <v>0</v>
      </c>
      <c r="C12" s="331">
        <f t="shared" si="0"/>
        <v>0</v>
      </c>
      <c r="D12" s="332">
        <f t="shared" si="0"/>
        <v>5</v>
      </c>
      <c r="E12" s="331">
        <f t="shared" si="0"/>
        <v>249.5</v>
      </c>
      <c r="F12" s="332">
        <f t="shared" si="0"/>
        <v>5</v>
      </c>
      <c r="G12" s="331">
        <f t="shared" si="0"/>
        <v>249.5</v>
      </c>
      <c r="H12" s="329">
        <f t="shared" si="0"/>
        <v>52395</v>
      </c>
      <c r="I12" s="329">
        <f>H12/G12</f>
        <v>210</v>
      </c>
      <c r="J12" s="287"/>
      <c r="K12" s="287"/>
    </row>
    <row r="13" spans="1:11" s="324" customFormat="1" ht="15" customHeight="1">
      <c r="A13" s="299"/>
      <c r="B13" s="309"/>
      <c r="C13" s="302"/>
      <c r="D13" s="300"/>
      <c r="E13" s="302"/>
      <c r="F13" s="300"/>
      <c r="G13" s="302"/>
      <c r="H13" s="309"/>
      <c r="I13" s="309"/>
      <c r="J13" s="287"/>
      <c r="K13" s="287"/>
    </row>
    <row r="14" spans="1:11" ht="15" customHeight="1">
      <c r="A14" s="304" t="s">
        <v>464</v>
      </c>
      <c r="B14" s="305" t="s">
        <v>49</v>
      </c>
      <c r="C14" s="306" t="s">
        <v>50</v>
      </c>
      <c r="D14" s="305" t="s">
        <v>49</v>
      </c>
      <c r="E14" s="306" t="s">
        <v>50</v>
      </c>
      <c r="F14" s="305" t="s">
        <v>49</v>
      </c>
      <c r="G14" s="306" t="s">
        <v>50</v>
      </c>
      <c r="H14" s="307" t="s">
        <v>51</v>
      </c>
      <c r="I14" s="307" t="s">
        <v>52</v>
      </c>
      <c r="J14" s="287"/>
      <c r="K14" s="287"/>
    </row>
    <row r="15" spans="1:11" ht="15" customHeight="1">
      <c r="A15" s="308" t="s">
        <v>53</v>
      </c>
      <c r="B15" s="312">
        <v>327</v>
      </c>
      <c r="C15" s="319">
        <v>16309.5</v>
      </c>
      <c r="D15" s="312">
        <v>45</v>
      </c>
      <c r="E15" s="313">
        <v>2246.3</v>
      </c>
      <c r="F15" s="312">
        <v>372</v>
      </c>
      <c r="G15" s="313">
        <v>18555.8</v>
      </c>
      <c r="H15" s="309" t="s">
        <v>432</v>
      </c>
      <c r="I15" s="320">
        <v>193.08</v>
      </c>
      <c r="J15" s="287"/>
      <c r="K15" s="287"/>
    </row>
    <row r="16" spans="1:11" ht="15" customHeight="1">
      <c r="A16" s="308" t="s">
        <v>168</v>
      </c>
      <c r="B16" s="312">
        <v>10</v>
      </c>
      <c r="C16" s="319">
        <v>498.5</v>
      </c>
      <c r="D16" s="312">
        <v>0</v>
      </c>
      <c r="E16" s="313">
        <v>0</v>
      </c>
      <c r="F16" s="312">
        <v>10</v>
      </c>
      <c r="G16" s="313">
        <v>498.5</v>
      </c>
      <c r="H16" s="309" t="s">
        <v>433</v>
      </c>
      <c r="I16" s="320">
        <v>256</v>
      </c>
      <c r="J16" s="287"/>
      <c r="K16" s="287"/>
    </row>
    <row r="17" spans="1:11" ht="15" customHeight="1">
      <c r="A17" s="308" t="s">
        <v>128</v>
      </c>
      <c r="B17" s="312">
        <v>40</v>
      </c>
      <c r="C17" s="319">
        <v>1994</v>
      </c>
      <c r="D17" s="312">
        <v>26</v>
      </c>
      <c r="E17" s="313">
        <v>1297.2</v>
      </c>
      <c r="F17" s="312">
        <v>66</v>
      </c>
      <c r="G17" s="313">
        <v>3291.2</v>
      </c>
      <c r="H17" s="309" t="s">
        <v>434</v>
      </c>
      <c r="I17" s="320">
        <v>187.65</v>
      </c>
      <c r="J17" s="287"/>
      <c r="K17" s="287"/>
    </row>
    <row r="18" spans="1:11" ht="15" customHeight="1">
      <c r="A18" s="308" t="s">
        <v>171</v>
      </c>
      <c r="B18" s="312">
        <v>10</v>
      </c>
      <c r="C18" s="319">
        <v>498.5</v>
      </c>
      <c r="D18" s="312">
        <v>0</v>
      </c>
      <c r="E18" s="313">
        <v>0</v>
      </c>
      <c r="F18" s="312">
        <v>10</v>
      </c>
      <c r="G18" s="313">
        <v>498.5</v>
      </c>
      <c r="H18" s="309" t="s">
        <v>336</v>
      </c>
      <c r="I18" s="320">
        <v>250</v>
      </c>
      <c r="J18" s="287"/>
      <c r="K18" s="287"/>
    </row>
    <row r="19" spans="1:11" ht="15" customHeight="1">
      <c r="A19" s="308" t="s">
        <v>173</v>
      </c>
      <c r="B19" s="299"/>
      <c r="C19" s="319">
        <v>0</v>
      </c>
      <c r="D19" s="312">
        <v>10</v>
      </c>
      <c r="E19" s="313">
        <v>499.2</v>
      </c>
      <c r="F19" s="312">
        <v>10</v>
      </c>
      <c r="G19" s="313">
        <v>499.2</v>
      </c>
      <c r="H19" s="309" t="s">
        <v>435</v>
      </c>
      <c r="I19" s="320">
        <v>206</v>
      </c>
      <c r="J19" s="287"/>
      <c r="K19" s="287"/>
    </row>
    <row r="20" spans="1:11" ht="15" customHeight="1">
      <c r="A20" s="308" t="s">
        <v>57</v>
      </c>
      <c r="B20" s="312">
        <v>60</v>
      </c>
      <c r="C20" s="319">
        <v>2992.5</v>
      </c>
      <c r="D20" s="312">
        <v>0</v>
      </c>
      <c r="E20" s="313">
        <v>0</v>
      </c>
      <c r="F20" s="312">
        <v>60</v>
      </c>
      <c r="G20" s="313">
        <v>2992.5</v>
      </c>
      <c r="H20" s="309" t="s">
        <v>436</v>
      </c>
      <c r="I20" s="320">
        <v>171.66</v>
      </c>
      <c r="J20" s="287"/>
      <c r="K20" s="287"/>
    </row>
    <row r="21" spans="1:11" ht="15" customHeight="1">
      <c r="A21" s="308" t="s">
        <v>205</v>
      </c>
      <c r="B21" s="312">
        <v>20</v>
      </c>
      <c r="C21" s="319">
        <v>997</v>
      </c>
      <c r="D21" s="312">
        <v>0</v>
      </c>
      <c r="E21" s="313">
        <v>0</v>
      </c>
      <c r="F21" s="312">
        <v>20</v>
      </c>
      <c r="G21" s="313">
        <v>997</v>
      </c>
      <c r="H21" s="309" t="s">
        <v>437</v>
      </c>
      <c r="I21" s="320">
        <v>123.5</v>
      </c>
      <c r="J21" s="287"/>
      <c r="K21" s="287"/>
    </row>
    <row r="22" spans="1:11" ht="15" customHeight="1">
      <c r="A22" s="308" t="s">
        <v>61</v>
      </c>
      <c r="B22" s="312">
        <v>50</v>
      </c>
      <c r="C22" s="319">
        <v>2492.5</v>
      </c>
      <c r="D22" s="312">
        <v>0</v>
      </c>
      <c r="E22" s="313">
        <v>0</v>
      </c>
      <c r="F22" s="312">
        <v>50</v>
      </c>
      <c r="G22" s="313">
        <v>2492.5</v>
      </c>
      <c r="H22" s="309" t="s">
        <v>438</v>
      </c>
      <c r="I22" s="320">
        <v>213.8</v>
      </c>
      <c r="J22" s="287"/>
      <c r="K22" s="287"/>
    </row>
    <row r="23" spans="1:11" ht="15" customHeight="1">
      <c r="A23" s="308" t="s">
        <v>63</v>
      </c>
      <c r="B23" s="312">
        <v>45</v>
      </c>
      <c r="C23" s="319">
        <v>2244</v>
      </c>
      <c r="D23" s="312">
        <v>0</v>
      </c>
      <c r="E23" s="313">
        <v>0</v>
      </c>
      <c r="F23" s="312">
        <v>45</v>
      </c>
      <c r="G23" s="313">
        <v>2244</v>
      </c>
      <c r="H23" s="309" t="s">
        <v>439</v>
      </c>
      <c r="I23" s="320">
        <v>182.13</v>
      </c>
      <c r="J23" s="287"/>
      <c r="K23" s="287"/>
    </row>
    <row r="24" spans="1:11" ht="15" customHeight="1">
      <c r="A24" s="308" t="s">
        <v>440</v>
      </c>
      <c r="B24" s="312">
        <v>25</v>
      </c>
      <c r="C24" s="319">
        <v>1247</v>
      </c>
      <c r="D24" s="312">
        <v>0</v>
      </c>
      <c r="E24" s="313">
        <v>0</v>
      </c>
      <c r="F24" s="312">
        <v>25</v>
      </c>
      <c r="G24" s="313">
        <v>1247</v>
      </c>
      <c r="H24" s="309" t="s">
        <v>441</v>
      </c>
      <c r="I24" s="320">
        <v>210.4</v>
      </c>
      <c r="J24" s="287"/>
      <c r="K24" s="287"/>
    </row>
    <row r="25" spans="1:11" ht="15" customHeight="1">
      <c r="A25" s="308" t="s">
        <v>67</v>
      </c>
      <c r="B25" s="312">
        <v>20</v>
      </c>
      <c r="C25" s="319">
        <v>998.5</v>
      </c>
      <c r="D25" s="312">
        <v>40</v>
      </c>
      <c r="E25" s="313">
        <v>1996.8</v>
      </c>
      <c r="F25" s="312">
        <v>60</v>
      </c>
      <c r="G25" s="313">
        <v>2995.3</v>
      </c>
      <c r="H25" s="309" t="s">
        <v>442</v>
      </c>
      <c r="I25" s="320">
        <v>197.17</v>
      </c>
      <c r="J25" s="287"/>
      <c r="K25" s="287"/>
    </row>
    <row r="26" spans="1:11" ht="15" customHeight="1">
      <c r="A26" s="308" t="s">
        <v>71</v>
      </c>
      <c r="B26" s="312">
        <v>846</v>
      </c>
      <c r="C26" s="319">
        <v>42159.5</v>
      </c>
      <c r="D26" s="312">
        <v>109</v>
      </c>
      <c r="E26" s="313">
        <v>5439.8</v>
      </c>
      <c r="F26" s="312">
        <v>955</v>
      </c>
      <c r="G26" s="313">
        <v>47599.3</v>
      </c>
      <c r="H26" s="309" t="s">
        <v>443</v>
      </c>
      <c r="I26" s="320">
        <v>192.94</v>
      </c>
      <c r="J26" s="287"/>
      <c r="K26" s="287"/>
    </row>
    <row r="27" spans="1:11" ht="15" customHeight="1">
      <c r="A27" s="308" t="s">
        <v>141</v>
      </c>
      <c r="B27" s="312">
        <v>11</v>
      </c>
      <c r="C27" s="319">
        <v>548.5</v>
      </c>
      <c r="D27" s="312">
        <v>32</v>
      </c>
      <c r="E27" s="313">
        <v>1597.4</v>
      </c>
      <c r="F27" s="312">
        <v>43</v>
      </c>
      <c r="G27" s="313">
        <v>2145.9</v>
      </c>
      <c r="H27" s="309" t="s">
        <v>444</v>
      </c>
      <c r="I27" s="320">
        <v>176.18</v>
      </c>
      <c r="J27" s="287"/>
      <c r="K27" s="287"/>
    </row>
    <row r="28" spans="1:11" ht="15" customHeight="1">
      <c r="A28" s="308" t="s">
        <v>73</v>
      </c>
      <c r="B28" s="312">
        <v>31</v>
      </c>
      <c r="C28" s="319">
        <v>1545.5</v>
      </c>
      <c r="D28" s="312">
        <v>0</v>
      </c>
      <c r="E28" s="313">
        <v>0</v>
      </c>
      <c r="F28" s="312">
        <v>31</v>
      </c>
      <c r="G28" s="313">
        <v>1545.5</v>
      </c>
      <c r="H28" s="309" t="s">
        <v>445</v>
      </c>
      <c r="I28" s="320">
        <v>260.68</v>
      </c>
      <c r="J28" s="287"/>
      <c r="K28" s="287"/>
    </row>
    <row r="29" spans="1:11" ht="15" customHeight="1">
      <c r="A29" s="308" t="s">
        <v>77</v>
      </c>
      <c r="B29" s="312">
        <v>20</v>
      </c>
      <c r="C29" s="319">
        <v>997</v>
      </c>
      <c r="D29" s="312">
        <v>10</v>
      </c>
      <c r="E29" s="313">
        <v>499</v>
      </c>
      <c r="F29" s="312">
        <v>30</v>
      </c>
      <c r="G29" s="313">
        <v>1496</v>
      </c>
      <c r="H29" s="309" t="s">
        <v>446</v>
      </c>
      <c r="I29" s="320">
        <v>182.35</v>
      </c>
      <c r="J29" s="287"/>
      <c r="K29" s="287"/>
    </row>
    <row r="30" spans="1:11" ht="15" customHeight="1">
      <c r="A30" s="308" t="s">
        <v>447</v>
      </c>
      <c r="B30" s="312">
        <v>5</v>
      </c>
      <c r="C30" s="319">
        <v>248.5</v>
      </c>
      <c r="D30" s="312">
        <v>0</v>
      </c>
      <c r="E30" s="313">
        <v>0</v>
      </c>
      <c r="F30" s="312">
        <v>5</v>
      </c>
      <c r="G30" s="313">
        <v>248.5</v>
      </c>
      <c r="H30" s="309">
        <v>63367.5</v>
      </c>
      <c r="I30" s="320">
        <v>255</v>
      </c>
      <c r="J30" s="287"/>
      <c r="K30" s="287"/>
    </row>
    <row r="31" spans="1:11" ht="15" customHeight="1">
      <c r="A31" s="308" t="s">
        <v>79</v>
      </c>
      <c r="B31" s="299"/>
      <c r="C31" s="319">
        <v>0</v>
      </c>
      <c r="D31" s="312">
        <v>10</v>
      </c>
      <c r="E31" s="313">
        <v>499.2</v>
      </c>
      <c r="F31" s="312">
        <v>10</v>
      </c>
      <c r="G31" s="313">
        <v>499.2</v>
      </c>
      <c r="H31" s="309" t="s">
        <v>448</v>
      </c>
      <c r="I31" s="320">
        <v>276</v>
      </c>
      <c r="J31" s="287"/>
      <c r="K31" s="287"/>
    </row>
    <row r="32" spans="1:11" ht="15" customHeight="1">
      <c r="A32" s="308" t="s">
        <v>221</v>
      </c>
      <c r="B32" s="312">
        <v>180</v>
      </c>
      <c r="C32" s="319">
        <v>8977.5</v>
      </c>
      <c r="D32" s="312">
        <v>20</v>
      </c>
      <c r="E32" s="313">
        <v>998.4</v>
      </c>
      <c r="F32" s="312">
        <v>200</v>
      </c>
      <c r="G32" s="313">
        <v>9975.9</v>
      </c>
      <c r="H32" s="309" t="s">
        <v>449</v>
      </c>
      <c r="I32" s="320">
        <v>176.05</v>
      </c>
      <c r="J32" s="287"/>
      <c r="K32" s="287"/>
    </row>
    <row r="33" spans="1:11" ht="15" customHeight="1">
      <c r="A33" s="308" t="s">
        <v>81</v>
      </c>
      <c r="B33" s="312">
        <v>10</v>
      </c>
      <c r="C33" s="319">
        <v>498.5</v>
      </c>
      <c r="D33" s="312">
        <v>0</v>
      </c>
      <c r="E33" s="313">
        <v>0</v>
      </c>
      <c r="F33" s="312">
        <v>10</v>
      </c>
      <c r="G33" s="313">
        <v>498.5</v>
      </c>
      <c r="H33" s="309" t="s">
        <v>188</v>
      </c>
      <c r="I33" s="320">
        <v>267</v>
      </c>
      <c r="J33" s="287"/>
      <c r="K33" s="287"/>
    </row>
    <row r="34" spans="1:11" ht="15" customHeight="1">
      <c r="A34" s="308" t="s">
        <v>83</v>
      </c>
      <c r="B34" s="312">
        <v>150</v>
      </c>
      <c r="C34" s="319">
        <v>7479</v>
      </c>
      <c r="D34" s="312">
        <v>45</v>
      </c>
      <c r="E34" s="313">
        <v>2245.4</v>
      </c>
      <c r="F34" s="312">
        <v>195</v>
      </c>
      <c r="G34" s="313">
        <v>9724.4</v>
      </c>
      <c r="H34" s="309" t="s">
        <v>450</v>
      </c>
      <c r="I34" s="320">
        <v>207.49</v>
      </c>
      <c r="J34" s="287"/>
      <c r="K34" s="287"/>
    </row>
    <row r="35" spans="1:11" ht="15" customHeight="1">
      <c r="A35" s="308" t="s">
        <v>87</v>
      </c>
      <c r="B35" s="312">
        <v>10</v>
      </c>
      <c r="C35" s="319">
        <v>498.5</v>
      </c>
      <c r="D35" s="312">
        <v>0</v>
      </c>
      <c r="E35" s="313">
        <v>0</v>
      </c>
      <c r="F35" s="312">
        <v>10</v>
      </c>
      <c r="G35" s="313">
        <v>498.5</v>
      </c>
      <c r="H35" s="309">
        <v>72282.5</v>
      </c>
      <c r="I35" s="320">
        <v>145</v>
      </c>
      <c r="J35" s="287"/>
      <c r="K35" s="287"/>
    </row>
    <row r="36" spans="1:11" ht="15" customHeight="1">
      <c r="A36" s="308" t="s">
        <v>344</v>
      </c>
      <c r="B36" s="312">
        <v>10</v>
      </c>
      <c r="C36" s="319">
        <v>498.5</v>
      </c>
      <c r="D36" s="312">
        <v>0</v>
      </c>
      <c r="E36" s="313">
        <v>0</v>
      </c>
      <c r="F36" s="312">
        <v>10</v>
      </c>
      <c r="G36" s="313">
        <v>498.5</v>
      </c>
      <c r="H36" s="309" t="s">
        <v>451</v>
      </c>
      <c r="I36" s="320">
        <v>282</v>
      </c>
      <c r="J36" s="287"/>
      <c r="K36" s="287"/>
    </row>
    <row r="37" spans="1:11" ht="15" customHeight="1">
      <c r="A37" s="308" t="s">
        <v>150</v>
      </c>
      <c r="B37" s="312">
        <v>25</v>
      </c>
      <c r="C37" s="319">
        <v>1247</v>
      </c>
      <c r="D37" s="312">
        <v>5</v>
      </c>
      <c r="E37" s="313">
        <v>250</v>
      </c>
      <c r="F37" s="312">
        <v>30</v>
      </c>
      <c r="G37" s="313">
        <v>1497</v>
      </c>
      <c r="H37" s="309" t="s">
        <v>452</v>
      </c>
      <c r="I37" s="320">
        <v>172.3</v>
      </c>
      <c r="J37" s="287"/>
      <c r="K37" s="287"/>
    </row>
    <row r="38" spans="1:11" ht="15" customHeight="1">
      <c r="A38" s="308" t="s">
        <v>153</v>
      </c>
      <c r="B38" s="299"/>
      <c r="C38" s="319">
        <v>0</v>
      </c>
      <c r="D38" s="312">
        <v>10</v>
      </c>
      <c r="E38" s="313">
        <v>498.4</v>
      </c>
      <c r="F38" s="312">
        <v>10</v>
      </c>
      <c r="G38" s="313">
        <v>498.4</v>
      </c>
      <c r="H38" s="309">
        <v>84229.6</v>
      </c>
      <c r="I38" s="320">
        <v>169</v>
      </c>
      <c r="J38" s="287"/>
      <c r="K38" s="287"/>
    </row>
    <row r="39" spans="1:11" ht="15" customHeight="1">
      <c r="A39" s="308" t="s">
        <v>92</v>
      </c>
      <c r="B39" s="312">
        <v>10</v>
      </c>
      <c r="C39" s="319">
        <v>498.5</v>
      </c>
      <c r="D39" s="312">
        <v>0</v>
      </c>
      <c r="E39" s="313">
        <v>0</v>
      </c>
      <c r="F39" s="312">
        <v>10</v>
      </c>
      <c r="G39" s="313">
        <v>498.5</v>
      </c>
      <c r="H39" s="309">
        <v>70787</v>
      </c>
      <c r="I39" s="320">
        <v>142</v>
      </c>
      <c r="J39" s="287"/>
      <c r="K39" s="287"/>
    </row>
    <row r="40" spans="1:11" ht="15" customHeight="1">
      <c r="A40" s="308" t="s">
        <v>187</v>
      </c>
      <c r="B40" s="312">
        <v>5</v>
      </c>
      <c r="C40" s="319">
        <v>250</v>
      </c>
      <c r="D40" s="312">
        <v>0</v>
      </c>
      <c r="E40" s="313">
        <v>0</v>
      </c>
      <c r="F40" s="312">
        <v>5</v>
      </c>
      <c r="G40" s="313">
        <v>250</v>
      </c>
      <c r="H40" s="309">
        <v>63750</v>
      </c>
      <c r="I40" s="320">
        <v>255</v>
      </c>
      <c r="J40" s="287"/>
      <c r="K40" s="287"/>
    </row>
    <row r="41" spans="1:11" ht="15" customHeight="1">
      <c r="A41" s="308" t="s">
        <v>157</v>
      </c>
      <c r="B41" s="312">
        <v>10</v>
      </c>
      <c r="C41" s="319">
        <v>498.5</v>
      </c>
      <c r="D41" s="312">
        <v>0</v>
      </c>
      <c r="E41" s="313">
        <v>0</v>
      </c>
      <c r="F41" s="312">
        <v>10</v>
      </c>
      <c r="G41" s="313">
        <v>498.5</v>
      </c>
      <c r="H41" s="309" t="s">
        <v>453</v>
      </c>
      <c r="I41" s="320">
        <v>290</v>
      </c>
      <c r="J41" s="287"/>
      <c r="K41" s="287"/>
    </row>
    <row r="42" spans="1:11" ht="15" customHeight="1">
      <c r="A42" s="308" t="s">
        <v>233</v>
      </c>
      <c r="B42" s="312">
        <v>25</v>
      </c>
      <c r="C42" s="319">
        <v>1248.5</v>
      </c>
      <c r="D42" s="312">
        <v>10</v>
      </c>
      <c r="E42" s="313">
        <v>499</v>
      </c>
      <c r="F42" s="312">
        <v>35</v>
      </c>
      <c r="G42" s="313">
        <v>1747.5</v>
      </c>
      <c r="H42" s="309" t="s">
        <v>454</v>
      </c>
      <c r="I42" s="320">
        <v>204.59</v>
      </c>
      <c r="J42" s="287"/>
      <c r="K42" s="287"/>
    </row>
    <row r="43" spans="1:11" ht="15" customHeight="1">
      <c r="A43" s="308" t="s">
        <v>94</v>
      </c>
      <c r="B43" s="299"/>
      <c r="C43" s="319">
        <v>0</v>
      </c>
      <c r="D43" s="312">
        <v>45</v>
      </c>
      <c r="E43" s="313">
        <v>2246.6</v>
      </c>
      <c r="F43" s="312">
        <v>45</v>
      </c>
      <c r="G43" s="313">
        <v>2246.6</v>
      </c>
      <c r="H43" s="309" t="s">
        <v>455</v>
      </c>
      <c r="I43" s="320">
        <v>212</v>
      </c>
      <c r="J43" s="287"/>
      <c r="K43" s="287"/>
    </row>
    <row r="44" spans="1:11" ht="15" customHeight="1">
      <c r="A44" s="308" t="s">
        <v>190</v>
      </c>
      <c r="B44" s="312">
        <v>10</v>
      </c>
      <c r="C44" s="319">
        <v>498.5</v>
      </c>
      <c r="D44" s="312">
        <v>0</v>
      </c>
      <c r="E44" s="313">
        <v>0</v>
      </c>
      <c r="F44" s="312">
        <v>10</v>
      </c>
      <c r="G44" s="313">
        <v>498.5</v>
      </c>
      <c r="H44" s="309" t="s">
        <v>456</v>
      </c>
      <c r="I44" s="320">
        <v>270</v>
      </c>
      <c r="J44" s="287"/>
      <c r="K44" s="287"/>
    </row>
    <row r="45" spans="1:11" ht="15" customHeight="1">
      <c r="A45" s="308" t="s">
        <v>266</v>
      </c>
      <c r="B45" s="299"/>
      <c r="C45" s="319">
        <v>0</v>
      </c>
      <c r="D45" s="312">
        <v>52</v>
      </c>
      <c r="E45" s="313">
        <v>2594.4</v>
      </c>
      <c r="F45" s="312">
        <v>52</v>
      </c>
      <c r="G45" s="313">
        <v>2594.4</v>
      </c>
      <c r="H45" s="309" t="s">
        <v>457</v>
      </c>
      <c r="I45" s="320">
        <v>183.29</v>
      </c>
      <c r="J45" s="287"/>
      <c r="K45" s="287"/>
    </row>
    <row r="46" spans="1:11" ht="15" customHeight="1">
      <c r="A46" s="308" t="s">
        <v>96</v>
      </c>
      <c r="B46" s="312">
        <v>10</v>
      </c>
      <c r="C46" s="319">
        <v>498.5</v>
      </c>
      <c r="D46" s="312">
        <v>0</v>
      </c>
      <c r="E46" s="313">
        <v>0</v>
      </c>
      <c r="F46" s="312">
        <v>10</v>
      </c>
      <c r="G46" s="313">
        <v>498.5</v>
      </c>
      <c r="H46" s="309" t="s">
        <v>336</v>
      </c>
      <c r="I46" s="320">
        <v>250</v>
      </c>
      <c r="J46" s="287"/>
      <c r="K46" s="287"/>
    </row>
    <row r="47" spans="1:11" ht="15" customHeight="1">
      <c r="A47" s="308" t="s">
        <v>98</v>
      </c>
      <c r="B47" s="312">
        <v>185</v>
      </c>
      <c r="C47" s="319">
        <v>9226.5</v>
      </c>
      <c r="D47" s="312">
        <v>25</v>
      </c>
      <c r="E47" s="313">
        <v>1246.8</v>
      </c>
      <c r="F47" s="312">
        <v>210</v>
      </c>
      <c r="G47" s="313">
        <v>10473.3</v>
      </c>
      <c r="H47" s="309">
        <v>1779477</v>
      </c>
      <c r="I47" s="320">
        <v>169.90604680473206</v>
      </c>
      <c r="J47" s="287"/>
      <c r="K47" s="287"/>
    </row>
    <row r="48" spans="1:11" ht="15" customHeight="1">
      <c r="A48" s="308" t="s">
        <v>99</v>
      </c>
      <c r="B48" s="299"/>
      <c r="C48" s="319">
        <v>0</v>
      </c>
      <c r="D48" s="312">
        <v>56</v>
      </c>
      <c r="E48" s="313">
        <v>2793.4</v>
      </c>
      <c r="F48" s="312">
        <v>56</v>
      </c>
      <c r="G48" s="313">
        <v>2793.4</v>
      </c>
      <c r="H48" s="309" t="s">
        <v>458</v>
      </c>
      <c r="I48" s="320">
        <v>218.87</v>
      </c>
      <c r="J48" s="287"/>
      <c r="K48" s="287"/>
    </row>
    <row r="49" spans="1:11" ht="15" customHeight="1">
      <c r="A49" s="308" t="s">
        <v>194</v>
      </c>
      <c r="B49" s="334">
        <v>10</v>
      </c>
      <c r="C49" s="335">
        <v>498.5</v>
      </c>
      <c r="D49" s="334">
        <v>0</v>
      </c>
      <c r="E49" s="336">
        <v>0</v>
      </c>
      <c r="F49" s="334">
        <v>10</v>
      </c>
      <c r="G49" s="336">
        <v>498.5</v>
      </c>
      <c r="H49" s="307" t="s">
        <v>459</v>
      </c>
      <c r="I49" s="337">
        <v>286</v>
      </c>
      <c r="J49" s="287"/>
      <c r="K49" s="287"/>
    </row>
    <row r="50" spans="1:11" s="324" customFormat="1" ht="15" customHeight="1">
      <c r="A50" s="308" t="s">
        <v>14</v>
      </c>
      <c r="B50" s="332">
        <v>2170</v>
      </c>
      <c r="C50" s="331">
        <v>108187.5</v>
      </c>
      <c r="D50" s="332">
        <f>SUM(D15:D49)</f>
        <v>550</v>
      </c>
      <c r="E50" s="331">
        <f>SUM(E15:E49)</f>
        <v>27447.300000000003</v>
      </c>
      <c r="F50" s="333">
        <f>B50+D50</f>
        <v>2720</v>
      </c>
      <c r="G50" s="331">
        <f>C50+E50</f>
        <v>135634.8</v>
      </c>
      <c r="H50" s="329">
        <v>26268453.8</v>
      </c>
      <c r="I50" s="330">
        <f>H50/G50</f>
        <v>193.67045772913738</v>
      </c>
      <c r="J50" s="287"/>
      <c r="K50" s="287"/>
    </row>
    <row r="51" spans="1:11" ht="15" customHeight="1">
      <c r="A51" s="308" t="s">
        <v>14</v>
      </c>
      <c r="B51" s="332">
        <v>2170</v>
      </c>
      <c r="C51" s="331" t="s">
        <v>460</v>
      </c>
      <c r="D51" s="332">
        <v>555</v>
      </c>
      <c r="E51" s="331">
        <v>27696.8</v>
      </c>
      <c r="F51" s="338">
        <v>2725</v>
      </c>
      <c r="G51" s="331" t="s">
        <v>461</v>
      </c>
      <c r="H51" s="329" t="s">
        <v>462</v>
      </c>
      <c r="I51" s="330">
        <v>193.7</v>
      </c>
      <c r="J51" s="287"/>
      <c r="K51" s="287"/>
    </row>
    <row r="52" spans="1:11" ht="15" customHeight="1">
      <c r="A52" s="308"/>
      <c r="B52" s="311"/>
      <c r="C52" s="319"/>
      <c r="D52" s="312"/>
      <c r="E52" s="313"/>
      <c r="F52" s="311"/>
      <c r="G52" s="313"/>
      <c r="H52" s="309"/>
      <c r="I52" s="320"/>
      <c r="J52" s="287"/>
      <c r="K52" s="287"/>
    </row>
    <row r="53" spans="1:11" ht="15" customHeight="1">
      <c r="A53" s="288" t="s">
        <v>117</v>
      </c>
      <c r="B53" s="314"/>
      <c r="C53" s="301"/>
      <c r="D53" s="314"/>
      <c r="E53" s="315"/>
      <c r="F53" s="314"/>
      <c r="G53" s="301"/>
      <c r="H53" s="303"/>
      <c r="I53" s="303"/>
      <c r="J53" s="287"/>
      <c r="K53" s="287"/>
    </row>
    <row r="54" spans="1:11" ht="15" customHeight="1">
      <c r="A54" s="288" t="s">
        <v>118</v>
      </c>
      <c r="B54" s="314"/>
      <c r="C54" s="301"/>
      <c r="D54" s="314"/>
      <c r="E54" s="315"/>
      <c r="F54" s="316"/>
      <c r="G54" s="317" t="s">
        <v>119</v>
      </c>
      <c r="H54" s="303"/>
      <c r="I54" s="303"/>
      <c r="J54" s="287"/>
      <c r="K54" s="287"/>
    </row>
    <row r="55" spans="1:11" ht="15" customHeight="1">
      <c r="A55" s="288" t="s">
        <v>120</v>
      </c>
      <c r="B55" s="314"/>
      <c r="C55" s="301"/>
      <c r="D55" s="314"/>
      <c r="E55" s="1"/>
      <c r="F55" s="315"/>
      <c r="G55" s="318" t="s">
        <v>121</v>
      </c>
      <c r="H55" s="303"/>
      <c r="I55" s="303"/>
      <c r="J55" s="287"/>
      <c r="K55" s="287"/>
    </row>
    <row r="56" spans="1:11" ht="15" customHeight="1">
      <c r="A56" s="288" t="s">
        <v>122</v>
      </c>
      <c r="B56" s="314"/>
      <c r="C56" s="301"/>
      <c r="D56" s="314"/>
      <c r="E56" s="315"/>
      <c r="F56" s="314"/>
      <c r="G56" s="301"/>
      <c r="H56" s="303"/>
      <c r="I56" s="303"/>
      <c r="J56" s="287"/>
      <c r="K56" s="287"/>
    </row>
    <row r="57" spans="1:11" ht="15" customHeight="1">
      <c r="A57" s="288" t="s">
        <v>123</v>
      </c>
      <c r="B57" s="314"/>
      <c r="C57" s="301"/>
      <c r="D57" s="314"/>
      <c r="E57" s="315"/>
      <c r="F57" s="314"/>
      <c r="G57" s="301"/>
      <c r="H57" s="303"/>
      <c r="I57" s="303"/>
      <c r="J57" s="287"/>
      <c r="K57" s="287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8" t="s">
        <v>399</v>
      </c>
      <c r="B1" s="289"/>
      <c r="C1" s="290"/>
      <c r="D1" s="289"/>
      <c r="E1" s="291"/>
      <c r="F1" s="289"/>
      <c r="G1" s="290"/>
      <c r="H1" s="292"/>
      <c r="I1" s="292"/>
      <c r="J1" s="287"/>
      <c r="K1" s="287"/>
    </row>
    <row r="2" spans="1:11" ht="15" customHeight="1">
      <c r="A2" s="288" t="s">
        <v>427</v>
      </c>
      <c r="B2" s="289"/>
      <c r="C2" s="290"/>
      <c r="D2" s="289"/>
      <c r="E2" s="291"/>
      <c r="F2" s="289"/>
      <c r="G2" s="290"/>
      <c r="H2" s="292"/>
      <c r="I2" s="292"/>
      <c r="J2" s="287"/>
      <c r="K2" s="287"/>
    </row>
    <row r="3" spans="1:11" ht="15" customHeight="1">
      <c r="A3" s="288" t="s">
        <v>110</v>
      </c>
      <c r="B3" s="289"/>
      <c r="C3" s="290"/>
      <c r="D3" s="289"/>
      <c r="E3" s="291"/>
      <c r="F3" s="289"/>
      <c r="G3" s="290"/>
      <c r="H3" s="292"/>
      <c r="I3" s="292"/>
      <c r="J3" s="287"/>
      <c r="K3" s="287"/>
    </row>
    <row r="4" spans="1:11" ht="15" customHeight="1">
      <c r="A4" s="288" t="s">
        <v>5</v>
      </c>
      <c r="B4" s="289"/>
      <c r="C4" s="290"/>
      <c r="D4" s="289"/>
      <c r="E4" s="291"/>
      <c r="F4" s="289"/>
      <c r="G4" s="290"/>
      <c r="H4" s="292"/>
      <c r="I4" s="292"/>
      <c r="J4" s="287"/>
      <c r="K4" s="287"/>
    </row>
    <row r="5" spans="1:11" ht="15" customHeight="1">
      <c r="A5" s="288" t="s">
        <v>6</v>
      </c>
      <c r="B5" s="289"/>
      <c r="C5" s="290"/>
      <c r="D5" s="289"/>
      <c r="E5" s="293"/>
      <c r="F5" s="289"/>
      <c r="G5" s="290"/>
      <c r="H5" s="292"/>
      <c r="I5" s="292"/>
      <c r="J5" s="287"/>
      <c r="K5" s="287"/>
    </row>
    <row r="6" spans="1:11" ht="15" customHeight="1">
      <c r="A6" s="288" t="s">
        <v>111</v>
      </c>
      <c r="B6" s="289"/>
      <c r="C6" s="290"/>
      <c r="D6" s="289"/>
      <c r="E6" s="291"/>
      <c r="F6" s="289"/>
      <c r="G6" s="290"/>
      <c r="H6" s="292"/>
      <c r="I6" s="292"/>
      <c r="J6" s="287"/>
      <c r="K6" s="287"/>
    </row>
    <row r="7" spans="1:11" ht="15" customHeight="1">
      <c r="A7" s="288" t="s">
        <v>112</v>
      </c>
      <c r="B7" s="289"/>
      <c r="C7" s="290"/>
      <c r="D7" s="289"/>
      <c r="E7" s="294" t="s">
        <v>113</v>
      </c>
      <c r="F7" s="289"/>
      <c r="G7" s="290"/>
      <c r="H7" s="292"/>
      <c r="I7" s="292"/>
      <c r="J7" s="287"/>
      <c r="K7" s="287"/>
    </row>
    <row r="8" spans="1:11" ht="15" customHeight="1">
      <c r="A8" s="288" t="s">
        <v>400</v>
      </c>
      <c r="B8" s="295"/>
      <c r="C8" s="296"/>
      <c r="D8" s="295"/>
      <c r="E8" s="297"/>
      <c r="F8" s="295"/>
      <c r="G8" s="296"/>
      <c r="H8" s="298"/>
      <c r="I8" s="298"/>
      <c r="J8" s="287"/>
      <c r="K8" s="287"/>
    </row>
    <row r="9" spans="1:11" ht="15" customHeight="1">
      <c r="A9" s="299"/>
      <c r="B9" s="300" t="s">
        <v>45</v>
      </c>
      <c r="C9" s="301"/>
      <c r="D9" s="300" t="s">
        <v>46</v>
      </c>
      <c r="E9" s="301"/>
      <c r="F9" s="300"/>
      <c r="G9" s="302" t="s">
        <v>47</v>
      </c>
      <c r="H9" s="303"/>
      <c r="I9" s="303"/>
      <c r="J9" s="287"/>
      <c r="K9" s="287"/>
    </row>
    <row r="10" spans="1:11" ht="15" customHeight="1">
      <c r="A10" s="304" t="s">
        <v>48</v>
      </c>
      <c r="B10" s="305" t="s">
        <v>49</v>
      </c>
      <c r="C10" s="306" t="s">
        <v>50</v>
      </c>
      <c r="D10" s="305" t="s">
        <v>49</v>
      </c>
      <c r="E10" s="306" t="s">
        <v>50</v>
      </c>
      <c r="F10" s="305" t="s">
        <v>49</v>
      </c>
      <c r="G10" s="306" t="s">
        <v>50</v>
      </c>
      <c r="H10" s="307" t="s">
        <v>51</v>
      </c>
      <c r="I10" s="307" t="s">
        <v>52</v>
      </c>
      <c r="J10" s="287"/>
      <c r="K10" s="287"/>
    </row>
    <row r="11" spans="1:11" ht="15" customHeight="1">
      <c r="A11" s="308" t="s">
        <v>53</v>
      </c>
      <c r="B11" s="312">
        <v>391</v>
      </c>
      <c r="C11" s="319">
        <v>19493</v>
      </c>
      <c r="D11" s="312">
        <v>0</v>
      </c>
      <c r="E11" s="313">
        <v>0</v>
      </c>
      <c r="F11" s="312">
        <v>391</v>
      </c>
      <c r="G11" s="313">
        <v>19493</v>
      </c>
      <c r="H11" s="309" t="s">
        <v>401</v>
      </c>
      <c r="I11" s="320">
        <v>190.46</v>
      </c>
      <c r="J11" s="287"/>
      <c r="K11" s="287"/>
    </row>
    <row r="12" spans="1:11" ht="15" customHeight="1">
      <c r="A12" s="308" t="s">
        <v>55</v>
      </c>
      <c r="B12" s="312">
        <v>20</v>
      </c>
      <c r="C12" s="319">
        <v>997</v>
      </c>
      <c r="D12" s="312">
        <v>0</v>
      </c>
      <c r="E12" s="313">
        <v>0</v>
      </c>
      <c r="F12" s="312">
        <v>20</v>
      </c>
      <c r="G12" s="313">
        <v>997</v>
      </c>
      <c r="H12" s="309" t="s">
        <v>402</v>
      </c>
      <c r="I12" s="320">
        <v>239</v>
      </c>
      <c r="J12" s="287"/>
      <c r="K12" s="287"/>
    </row>
    <row r="13" spans="1:11" ht="15" customHeight="1">
      <c r="A13" s="308" t="s">
        <v>128</v>
      </c>
      <c r="B13" s="312">
        <v>6</v>
      </c>
      <c r="C13" s="319">
        <v>300</v>
      </c>
      <c r="D13" s="312">
        <v>15</v>
      </c>
      <c r="E13" s="313">
        <v>748.4</v>
      </c>
      <c r="F13" s="312">
        <v>21</v>
      </c>
      <c r="G13" s="313">
        <v>1048.4</v>
      </c>
      <c r="H13" s="309" t="s">
        <v>403</v>
      </c>
      <c r="I13" s="320">
        <v>201.63</v>
      </c>
      <c r="J13" s="287"/>
      <c r="K13" s="287"/>
    </row>
    <row r="14" spans="1:11" ht="15" customHeight="1">
      <c r="A14" s="308" t="s">
        <v>171</v>
      </c>
      <c r="B14" s="312">
        <v>20</v>
      </c>
      <c r="C14" s="319">
        <v>997</v>
      </c>
      <c r="D14" s="312">
        <v>0</v>
      </c>
      <c r="E14" s="313">
        <v>0</v>
      </c>
      <c r="F14" s="312">
        <v>20</v>
      </c>
      <c r="G14" s="313">
        <v>997</v>
      </c>
      <c r="H14" s="309" t="s">
        <v>404</v>
      </c>
      <c r="I14" s="320">
        <v>253.5</v>
      </c>
      <c r="J14" s="287"/>
      <c r="K14" s="287"/>
    </row>
    <row r="15" spans="1:11" ht="15" customHeight="1">
      <c r="A15" s="308" t="s">
        <v>57</v>
      </c>
      <c r="B15" s="312">
        <v>20</v>
      </c>
      <c r="C15" s="319">
        <v>997</v>
      </c>
      <c r="D15" s="312">
        <v>0</v>
      </c>
      <c r="E15" s="313">
        <v>0</v>
      </c>
      <c r="F15" s="312">
        <v>20</v>
      </c>
      <c r="G15" s="313">
        <v>997</v>
      </c>
      <c r="H15" s="309" t="s">
        <v>405</v>
      </c>
      <c r="I15" s="320">
        <v>159</v>
      </c>
      <c r="J15" s="287"/>
      <c r="K15" s="287"/>
    </row>
    <row r="16" spans="1:11" ht="15" customHeight="1">
      <c r="A16" s="308" t="s">
        <v>59</v>
      </c>
      <c r="B16" s="312">
        <v>60</v>
      </c>
      <c r="C16" s="319">
        <v>2991</v>
      </c>
      <c r="D16" s="312">
        <v>0</v>
      </c>
      <c r="E16" s="313">
        <v>0</v>
      </c>
      <c r="F16" s="312">
        <v>60</v>
      </c>
      <c r="G16" s="313">
        <v>2991</v>
      </c>
      <c r="H16" s="309" t="s">
        <v>406</v>
      </c>
      <c r="I16" s="320">
        <v>247.17</v>
      </c>
      <c r="J16" s="287"/>
      <c r="K16" s="287"/>
    </row>
    <row r="17" spans="1:11" ht="15" customHeight="1">
      <c r="A17" s="308" t="s">
        <v>63</v>
      </c>
      <c r="B17" s="312">
        <v>20</v>
      </c>
      <c r="C17" s="319">
        <v>998.5</v>
      </c>
      <c r="D17" s="312">
        <v>0</v>
      </c>
      <c r="E17" s="313">
        <v>0</v>
      </c>
      <c r="F17" s="312">
        <v>20</v>
      </c>
      <c r="G17" s="313">
        <v>998.5</v>
      </c>
      <c r="H17" s="309" t="s">
        <v>407</v>
      </c>
      <c r="I17" s="320">
        <v>154.98</v>
      </c>
      <c r="J17" s="287"/>
      <c r="K17" s="287"/>
    </row>
    <row r="18" spans="1:11" ht="15" customHeight="1">
      <c r="A18" s="308" t="s">
        <v>329</v>
      </c>
      <c r="B18" s="312">
        <v>10</v>
      </c>
      <c r="C18" s="319">
        <v>498.5</v>
      </c>
      <c r="D18" s="312">
        <v>0</v>
      </c>
      <c r="E18" s="313">
        <v>0</v>
      </c>
      <c r="F18" s="312">
        <v>10</v>
      </c>
      <c r="G18" s="313">
        <v>498.5</v>
      </c>
      <c r="H18" s="309" t="s">
        <v>336</v>
      </c>
      <c r="I18" s="320">
        <v>250</v>
      </c>
      <c r="J18" s="287"/>
      <c r="K18" s="287"/>
    </row>
    <row r="19" spans="1:11" ht="15" customHeight="1">
      <c r="A19" s="308" t="s">
        <v>136</v>
      </c>
      <c r="B19" s="312">
        <v>29</v>
      </c>
      <c r="C19" s="319">
        <v>1446.5</v>
      </c>
      <c r="D19" s="312">
        <v>0</v>
      </c>
      <c r="E19" s="313">
        <v>0</v>
      </c>
      <c r="F19" s="312">
        <v>29</v>
      </c>
      <c r="G19" s="313">
        <v>1446.5</v>
      </c>
      <c r="H19" s="309" t="s">
        <v>408</v>
      </c>
      <c r="I19" s="320">
        <v>231.62</v>
      </c>
      <c r="J19" s="287"/>
      <c r="K19" s="287"/>
    </row>
    <row r="20" spans="1:11" ht="15" customHeight="1">
      <c r="A20" s="308" t="s">
        <v>67</v>
      </c>
      <c r="B20" s="312">
        <v>120</v>
      </c>
      <c r="C20" s="319">
        <v>5982</v>
      </c>
      <c r="D20" s="312">
        <v>80</v>
      </c>
      <c r="E20" s="313">
        <v>3994.2</v>
      </c>
      <c r="F20" s="312">
        <v>200</v>
      </c>
      <c r="G20" s="313">
        <v>9976.2</v>
      </c>
      <c r="H20" s="309" t="s">
        <v>409</v>
      </c>
      <c r="I20" s="320">
        <v>197.5</v>
      </c>
      <c r="J20" s="287"/>
      <c r="K20" s="287"/>
    </row>
    <row r="21" spans="1:11" ht="15" customHeight="1">
      <c r="A21" s="308" t="s">
        <v>71</v>
      </c>
      <c r="B21" s="312">
        <v>543</v>
      </c>
      <c r="C21" s="319">
        <v>27075</v>
      </c>
      <c r="D21" s="312">
        <v>105</v>
      </c>
      <c r="E21" s="313">
        <v>5242</v>
      </c>
      <c r="F21" s="312">
        <v>648</v>
      </c>
      <c r="G21" s="313">
        <v>32317</v>
      </c>
      <c r="H21" s="309" t="s">
        <v>410</v>
      </c>
      <c r="I21" s="320">
        <v>200.9</v>
      </c>
      <c r="J21" s="287"/>
      <c r="K21" s="287"/>
    </row>
    <row r="22" spans="1:11" ht="15" customHeight="1">
      <c r="A22" s="308" t="s">
        <v>141</v>
      </c>
      <c r="B22" s="312">
        <v>20</v>
      </c>
      <c r="C22" s="319">
        <v>997</v>
      </c>
      <c r="D22" s="312">
        <v>0</v>
      </c>
      <c r="E22" s="313">
        <v>0</v>
      </c>
      <c r="F22" s="312">
        <v>20</v>
      </c>
      <c r="G22" s="313">
        <v>997</v>
      </c>
      <c r="H22" s="309" t="s">
        <v>411</v>
      </c>
      <c r="I22" s="320">
        <v>135.5</v>
      </c>
      <c r="J22" s="287"/>
      <c r="K22" s="287"/>
    </row>
    <row r="23" spans="1:11" ht="15" customHeight="1">
      <c r="A23" s="308" t="s">
        <v>73</v>
      </c>
      <c r="B23" s="312">
        <v>10</v>
      </c>
      <c r="C23" s="319">
        <v>498.5</v>
      </c>
      <c r="D23" s="312">
        <v>0</v>
      </c>
      <c r="E23" s="313">
        <v>0</v>
      </c>
      <c r="F23" s="312">
        <v>10</v>
      </c>
      <c r="G23" s="313">
        <v>498.5</v>
      </c>
      <c r="H23" s="309" t="s">
        <v>353</v>
      </c>
      <c r="I23" s="320">
        <v>259</v>
      </c>
      <c r="J23" s="287"/>
      <c r="K23" s="287"/>
    </row>
    <row r="24" spans="1:11" ht="15" customHeight="1">
      <c r="A24" s="308" t="s">
        <v>75</v>
      </c>
      <c r="B24" s="312">
        <v>5</v>
      </c>
      <c r="C24" s="319">
        <v>248.5</v>
      </c>
      <c r="D24" s="312">
        <v>0</v>
      </c>
      <c r="E24" s="313">
        <v>0</v>
      </c>
      <c r="F24" s="312">
        <v>5</v>
      </c>
      <c r="G24" s="313">
        <v>248.5</v>
      </c>
      <c r="H24" s="309">
        <v>59391.5</v>
      </c>
      <c r="I24" s="320">
        <v>239</v>
      </c>
      <c r="J24" s="287"/>
      <c r="K24" s="287"/>
    </row>
    <row r="25" spans="1:11" ht="15" customHeight="1">
      <c r="A25" s="308" t="s">
        <v>77</v>
      </c>
      <c r="B25" s="312">
        <v>11</v>
      </c>
      <c r="C25" s="319">
        <v>548.5</v>
      </c>
      <c r="D25" s="312">
        <v>53</v>
      </c>
      <c r="E25" s="313">
        <v>2645.9</v>
      </c>
      <c r="F25" s="312">
        <v>64</v>
      </c>
      <c r="G25" s="313">
        <v>3194.4</v>
      </c>
      <c r="H25" s="309" t="s">
        <v>412</v>
      </c>
      <c r="I25" s="320">
        <v>194.48</v>
      </c>
      <c r="J25" s="287"/>
      <c r="K25" s="287"/>
    </row>
    <row r="26" spans="1:11" ht="15" customHeight="1">
      <c r="A26" s="308" t="s">
        <v>79</v>
      </c>
      <c r="B26" s="299"/>
      <c r="C26" s="319">
        <v>0</v>
      </c>
      <c r="D26" s="312">
        <v>7</v>
      </c>
      <c r="E26" s="313">
        <v>349</v>
      </c>
      <c r="F26" s="312">
        <v>7</v>
      </c>
      <c r="G26" s="313">
        <v>349</v>
      </c>
      <c r="H26" s="309">
        <v>88279</v>
      </c>
      <c r="I26" s="320">
        <v>252.95</v>
      </c>
      <c r="J26" s="287"/>
      <c r="K26" s="287"/>
    </row>
    <row r="27" spans="1:11" ht="15" customHeight="1">
      <c r="A27" s="308" t="s">
        <v>221</v>
      </c>
      <c r="B27" s="312">
        <v>40</v>
      </c>
      <c r="C27" s="319">
        <v>1994</v>
      </c>
      <c r="D27" s="312">
        <v>10</v>
      </c>
      <c r="E27" s="313">
        <v>499.2</v>
      </c>
      <c r="F27" s="312">
        <v>50</v>
      </c>
      <c r="G27" s="313">
        <v>2493.2</v>
      </c>
      <c r="H27" s="309" t="s">
        <v>413</v>
      </c>
      <c r="I27" s="320">
        <v>169.41</v>
      </c>
      <c r="J27" s="287"/>
      <c r="K27" s="287"/>
    </row>
    <row r="28" spans="1:11" ht="15" customHeight="1">
      <c r="A28" s="308" t="s">
        <v>146</v>
      </c>
      <c r="B28" s="312">
        <v>10</v>
      </c>
      <c r="C28" s="319">
        <v>498.5</v>
      </c>
      <c r="D28" s="312">
        <v>0</v>
      </c>
      <c r="E28" s="313">
        <v>0</v>
      </c>
      <c r="F28" s="312">
        <v>10</v>
      </c>
      <c r="G28" s="313">
        <v>498.5</v>
      </c>
      <c r="H28" s="309">
        <v>69790</v>
      </c>
      <c r="I28" s="320">
        <v>140</v>
      </c>
      <c r="J28" s="287"/>
      <c r="K28" s="287"/>
    </row>
    <row r="29" spans="1:11" ht="15" customHeight="1">
      <c r="A29" s="308" t="s">
        <v>81</v>
      </c>
      <c r="B29" s="312">
        <v>30</v>
      </c>
      <c r="C29" s="319">
        <v>1497</v>
      </c>
      <c r="D29" s="312">
        <v>0</v>
      </c>
      <c r="E29" s="313">
        <v>0</v>
      </c>
      <c r="F29" s="312">
        <v>30</v>
      </c>
      <c r="G29" s="313">
        <v>1497</v>
      </c>
      <c r="H29" s="309" t="s">
        <v>414</v>
      </c>
      <c r="I29" s="320">
        <v>178.66</v>
      </c>
      <c r="J29" s="287"/>
      <c r="K29" s="287"/>
    </row>
    <row r="30" spans="1:11" ht="15" customHeight="1">
      <c r="A30" s="308" t="s">
        <v>83</v>
      </c>
      <c r="B30" s="312">
        <v>70</v>
      </c>
      <c r="C30" s="319">
        <v>3492.5</v>
      </c>
      <c r="D30" s="312">
        <v>13</v>
      </c>
      <c r="E30" s="313">
        <v>648.7</v>
      </c>
      <c r="F30" s="312">
        <v>83</v>
      </c>
      <c r="G30" s="313">
        <v>4141.2</v>
      </c>
      <c r="H30" s="309" t="s">
        <v>415</v>
      </c>
      <c r="I30" s="320">
        <v>236.13</v>
      </c>
      <c r="J30" s="287"/>
      <c r="K30" s="287"/>
    </row>
    <row r="31" spans="1:11" ht="15" customHeight="1">
      <c r="A31" s="308" t="s">
        <v>87</v>
      </c>
      <c r="B31" s="312">
        <v>10</v>
      </c>
      <c r="C31" s="319">
        <v>498.5</v>
      </c>
      <c r="D31" s="312">
        <v>0</v>
      </c>
      <c r="E31" s="313">
        <v>0</v>
      </c>
      <c r="F31" s="312">
        <v>10</v>
      </c>
      <c r="G31" s="313">
        <v>498.5</v>
      </c>
      <c r="H31" s="309">
        <v>69790</v>
      </c>
      <c r="I31" s="320">
        <v>140</v>
      </c>
      <c r="J31" s="287"/>
      <c r="K31" s="287"/>
    </row>
    <row r="32" spans="1:11" ht="15" customHeight="1">
      <c r="A32" s="308" t="s">
        <v>150</v>
      </c>
      <c r="B32" s="299"/>
      <c r="C32" s="319">
        <v>0</v>
      </c>
      <c r="D32" s="312">
        <v>4</v>
      </c>
      <c r="E32" s="313">
        <v>199.5</v>
      </c>
      <c r="F32" s="312">
        <v>4</v>
      </c>
      <c r="G32" s="313">
        <v>199.5</v>
      </c>
      <c r="H32" s="309">
        <v>49875</v>
      </c>
      <c r="I32" s="320">
        <v>250</v>
      </c>
      <c r="J32" s="287"/>
      <c r="K32" s="287"/>
    </row>
    <row r="33" spans="1:11" ht="15" customHeight="1">
      <c r="A33" s="308" t="s">
        <v>226</v>
      </c>
      <c r="B33" s="312">
        <v>10</v>
      </c>
      <c r="C33" s="319">
        <v>498.5</v>
      </c>
      <c r="D33" s="312">
        <v>5</v>
      </c>
      <c r="E33" s="313">
        <v>249.2</v>
      </c>
      <c r="F33" s="312">
        <f>10+5</f>
        <v>15</v>
      </c>
      <c r="G33" s="313">
        <f>498.5+249.2</f>
        <v>747.7</v>
      </c>
      <c r="H33" s="309">
        <f>83748+39872</f>
        <v>123620</v>
      </c>
      <c r="I33" s="320">
        <f>H33/G33</f>
        <v>165.33368998261335</v>
      </c>
      <c r="J33" s="287"/>
      <c r="K33" s="287"/>
    </row>
    <row r="34" spans="1:11" ht="15" customHeight="1">
      <c r="A34" s="308" t="s">
        <v>157</v>
      </c>
      <c r="B34" s="312">
        <v>10</v>
      </c>
      <c r="C34" s="319">
        <v>498.5</v>
      </c>
      <c r="D34" s="312">
        <v>0</v>
      </c>
      <c r="E34" s="313">
        <v>0</v>
      </c>
      <c r="F34" s="312">
        <v>10</v>
      </c>
      <c r="G34" s="313">
        <v>498.5</v>
      </c>
      <c r="H34" s="309">
        <v>64805</v>
      </c>
      <c r="I34" s="320">
        <v>130</v>
      </c>
      <c r="J34" s="287"/>
      <c r="K34" s="287"/>
    </row>
    <row r="35" spans="1:11" ht="15" customHeight="1">
      <c r="A35" s="308" t="s">
        <v>94</v>
      </c>
      <c r="B35" s="299"/>
      <c r="C35" s="319">
        <v>0</v>
      </c>
      <c r="D35" s="312">
        <v>75</v>
      </c>
      <c r="E35" s="313">
        <v>3744.5</v>
      </c>
      <c r="F35" s="312">
        <v>75</v>
      </c>
      <c r="G35" s="313">
        <v>3744.5</v>
      </c>
      <c r="H35" s="309" t="s">
        <v>416</v>
      </c>
      <c r="I35" s="320">
        <v>193.26</v>
      </c>
      <c r="J35" s="287"/>
      <c r="K35" s="287"/>
    </row>
    <row r="36" spans="1:11" ht="15" customHeight="1">
      <c r="A36" s="308" t="s">
        <v>190</v>
      </c>
      <c r="B36" s="312">
        <v>11</v>
      </c>
      <c r="C36" s="319">
        <v>548.5</v>
      </c>
      <c r="D36" s="312">
        <v>0</v>
      </c>
      <c r="E36" s="313">
        <v>0</v>
      </c>
      <c r="F36" s="312">
        <v>11</v>
      </c>
      <c r="G36" s="313">
        <v>548.5</v>
      </c>
      <c r="H36" s="309" t="s">
        <v>417</v>
      </c>
      <c r="I36" s="320">
        <v>241</v>
      </c>
      <c r="J36" s="287"/>
      <c r="K36" s="287"/>
    </row>
    <row r="37" spans="1:11" ht="15" customHeight="1">
      <c r="A37" s="308" t="s">
        <v>266</v>
      </c>
      <c r="B37" s="299"/>
      <c r="C37" s="319">
        <v>0</v>
      </c>
      <c r="D37" s="312">
        <v>60</v>
      </c>
      <c r="E37" s="313">
        <v>2992.6</v>
      </c>
      <c r="F37" s="312">
        <v>60</v>
      </c>
      <c r="G37" s="313">
        <v>2992.6</v>
      </c>
      <c r="H37" s="309" t="s">
        <v>418</v>
      </c>
      <c r="I37" s="320">
        <v>186.75</v>
      </c>
      <c r="J37" s="287"/>
      <c r="K37" s="287"/>
    </row>
    <row r="38" spans="1:11" ht="15" customHeight="1">
      <c r="A38" s="308" t="s">
        <v>98</v>
      </c>
      <c r="B38" s="312">
        <v>430</v>
      </c>
      <c r="C38" s="319">
        <v>21431</v>
      </c>
      <c r="D38" s="312">
        <v>30</v>
      </c>
      <c r="E38" s="313">
        <v>1497.9</v>
      </c>
      <c r="F38" s="312">
        <v>460</v>
      </c>
      <c r="G38" s="313">
        <v>22928.9</v>
      </c>
      <c r="H38" s="309">
        <v>2920920</v>
      </c>
      <c r="I38" s="320">
        <f>H38/G38</f>
        <v>127.3903240015875</v>
      </c>
      <c r="J38" s="287"/>
      <c r="K38" s="287"/>
    </row>
    <row r="39" spans="1:11" ht="15" customHeight="1">
      <c r="A39" s="308" t="s">
        <v>99</v>
      </c>
      <c r="B39" s="299"/>
      <c r="C39" s="319">
        <v>0</v>
      </c>
      <c r="D39" s="312">
        <v>60</v>
      </c>
      <c r="E39" s="313">
        <v>2992.3</v>
      </c>
      <c r="F39" s="312">
        <v>60</v>
      </c>
      <c r="G39" s="313">
        <v>2992.3</v>
      </c>
      <c r="H39" s="309" t="s">
        <v>419</v>
      </c>
      <c r="I39" s="320">
        <v>213.22</v>
      </c>
      <c r="J39" s="287"/>
      <c r="K39" s="287"/>
    </row>
    <row r="40" spans="1:11" ht="15" customHeight="1">
      <c r="A40" s="308" t="s">
        <v>101</v>
      </c>
      <c r="B40" s="312">
        <v>20</v>
      </c>
      <c r="C40" s="319">
        <v>997</v>
      </c>
      <c r="D40" s="312">
        <v>0</v>
      </c>
      <c r="E40" s="313">
        <v>0</v>
      </c>
      <c r="F40" s="312">
        <v>20</v>
      </c>
      <c r="G40" s="313">
        <v>997</v>
      </c>
      <c r="H40" s="309" t="s">
        <v>70</v>
      </c>
      <c r="I40" s="320">
        <v>130</v>
      </c>
      <c r="J40" s="287"/>
      <c r="K40" s="287"/>
    </row>
    <row r="41" spans="1:11" ht="15" customHeight="1">
      <c r="A41" s="308" t="s">
        <v>395</v>
      </c>
      <c r="B41" s="299"/>
      <c r="C41" s="319">
        <v>0</v>
      </c>
      <c r="D41" s="312">
        <v>9</v>
      </c>
      <c r="E41" s="313">
        <v>449</v>
      </c>
      <c r="F41" s="312">
        <v>9</v>
      </c>
      <c r="G41" s="313">
        <v>449</v>
      </c>
      <c r="H41" s="309" t="s">
        <v>420</v>
      </c>
      <c r="I41" s="320">
        <v>238.67</v>
      </c>
      <c r="J41" s="287"/>
      <c r="K41" s="287"/>
    </row>
    <row r="42" spans="1:11" ht="15" customHeight="1">
      <c r="A42" s="308" t="s">
        <v>14</v>
      </c>
      <c r="B42" s="311">
        <v>1926</v>
      </c>
      <c r="C42" s="319">
        <v>96022</v>
      </c>
      <c r="D42" s="312">
        <v>526</v>
      </c>
      <c r="E42" s="313">
        <v>26252.4</v>
      </c>
      <c r="F42" s="311">
        <v>2452</v>
      </c>
      <c r="G42" s="313" t="s">
        <v>421</v>
      </c>
      <c r="H42" s="309" t="s">
        <v>422</v>
      </c>
      <c r="I42" s="320">
        <v>185.48</v>
      </c>
      <c r="J42" s="287"/>
      <c r="K42" s="287"/>
    </row>
    <row r="43" spans="1:11" ht="15" customHeight="1">
      <c r="A43" s="288" t="s">
        <v>117</v>
      </c>
      <c r="B43" s="314"/>
      <c r="C43" s="301"/>
      <c r="D43" s="314"/>
      <c r="E43" s="315"/>
      <c r="F43" s="314"/>
      <c r="G43" s="301"/>
      <c r="H43" s="303"/>
      <c r="I43" s="303"/>
      <c r="J43" s="287"/>
      <c r="K43" s="287"/>
    </row>
    <row r="44" spans="1:11" ht="15" customHeight="1">
      <c r="A44" s="288" t="s">
        <v>118</v>
      </c>
      <c r="B44" s="314"/>
      <c r="C44" s="301"/>
      <c r="D44" s="314"/>
      <c r="E44" s="315"/>
      <c r="F44" s="316"/>
      <c r="G44" s="317" t="s">
        <v>119</v>
      </c>
      <c r="H44" s="303"/>
      <c r="I44" s="303"/>
      <c r="J44" s="287"/>
      <c r="K44" s="287"/>
    </row>
    <row r="45" spans="1:11" ht="15" customHeight="1">
      <c r="A45" s="288" t="s">
        <v>120</v>
      </c>
      <c r="B45" s="314"/>
      <c r="C45" s="301"/>
      <c r="D45" s="314"/>
      <c r="E45" s="1"/>
      <c r="F45" s="315"/>
      <c r="G45" s="318" t="s">
        <v>121</v>
      </c>
      <c r="H45" s="303"/>
      <c r="I45" s="303"/>
      <c r="J45" s="287"/>
      <c r="K45" s="287"/>
    </row>
    <row r="46" spans="1:11" ht="15" customHeight="1">
      <c r="A46" s="288" t="s">
        <v>122</v>
      </c>
      <c r="B46" s="314"/>
      <c r="C46" s="301"/>
      <c r="D46" s="314"/>
      <c r="E46" s="315"/>
      <c r="F46" s="314"/>
      <c r="G46" s="301"/>
      <c r="H46" s="303"/>
      <c r="I46" s="303"/>
      <c r="J46" s="287"/>
      <c r="K46" s="287"/>
    </row>
    <row r="47" spans="1:11" ht="15" customHeight="1">
      <c r="A47" s="288" t="s">
        <v>123</v>
      </c>
      <c r="B47" s="314"/>
      <c r="C47" s="301"/>
      <c r="D47" s="314"/>
      <c r="E47" s="315"/>
      <c r="F47" s="314"/>
      <c r="G47" s="301"/>
      <c r="H47" s="303"/>
      <c r="I47" s="303"/>
      <c r="J47" s="287"/>
      <c r="K47" s="287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88" t="s">
        <v>370</v>
      </c>
      <c r="B1" s="289"/>
      <c r="C1" s="290"/>
      <c r="D1" s="289"/>
      <c r="E1" s="291"/>
      <c r="F1" s="289"/>
      <c r="G1" s="290"/>
      <c r="H1" s="292"/>
      <c r="I1" s="292"/>
      <c r="J1" s="287"/>
      <c r="K1" s="287"/>
    </row>
    <row r="2" spans="1:11" ht="15" customHeight="1">
      <c r="A2" s="288" t="s">
        <v>428</v>
      </c>
      <c r="B2" s="289"/>
      <c r="C2" s="290"/>
      <c r="D2" s="289"/>
      <c r="E2" s="291"/>
      <c r="F2" s="289"/>
      <c r="G2" s="290"/>
      <c r="H2" s="292"/>
      <c r="I2" s="292"/>
      <c r="J2" s="287"/>
      <c r="K2" s="287"/>
    </row>
    <row r="3" spans="1:11" ht="15" customHeight="1">
      <c r="A3" s="288" t="s">
        <v>110</v>
      </c>
      <c r="B3" s="289"/>
      <c r="C3" s="290"/>
      <c r="D3" s="289"/>
      <c r="E3" s="291"/>
      <c r="F3" s="289"/>
      <c r="G3" s="290"/>
      <c r="H3" s="292"/>
      <c r="I3" s="292"/>
      <c r="J3" s="287"/>
      <c r="K3" s="287"/>
    </row>
    <row r="4" spans="1:11" ht="15" customHeight="1">
      <c r="A4" s="288" t="s">
        <v>5</v>
      </c>
      <c r="B4" s="289"/>
      <c r="C4" s="290"/>
      <c r="D4" s="289"/>
      <c r="E4" s="291"/>
      <c r="F4" s="289"/>
      <c r="G4" s="290"/>
      <c r="H4" s="292"/>
      <c r="I4" s="292"/>
      <c r="J4" s="287"/>
      <c r="K4" s="287"/>
    </row>
    <row r="5" spans="1:11" ht="15" customHeight="1">
      <c r="A5" s="288" t="s">
        <v>6</v>
      </c>
      <c r="B5" s="289"/>
      <c r="C5" s="290"/>
      <c r="D5" s="289"/>
      <c r="E5" s="293"/>
      <c r="F5" s="289"/>
      <c r="G5" s="290"/>
      <c r="H5" s="292"/>
      <c r="I5" s="292"/>
      <c r="J5" s="287"/>
      <c r="K5" s="287"/>
    </row>
    <row r="6" spans="1:11" ht="15" customHeight="1">
      <c r="A6" s="288" t="s">
        <v>111</v>
      </c>
      <c r="B6" s="289"/>
      <c r="C6" s="290"/>
      <c r="D6" s="289"/>
      <c r="E6" s="291"/>
      <c r="F6" s="289"/>
      <c r="G6" s="290"/>
      <c r="H6" s="292"/>
      <c r="I6" s="292"/>
      <c r="J6" s="287"/>
      <c r="K6" s="287"/>
    </row>
    <row r="7" spans="1:11" ht="15" customHeight="1">
      <c r="A7" s="288" t="s">
        <v>112</v>
      </c>
      <c r="B7" s="289"/>
      <c r="C7" s="290"/>
      <c r="D7" s="289"/>
      <c r="E7" s="294" t="s">
        <v>113</v>
      </c>
      <c r="F7" s="289"/>
      <c r="G7" s="290"/>
      <c r="H7" s="292"/>
      <c r="I7" s="292"/>
      <c r="J7" s="287"/>
      <c r="K7" s="287"/>
    </row>
    <row r="8" spans="1:11" ht="15" customHeight="1">
      <c r="A8" s="288" t="s">
        <v>371</v>
      </c>
      <c r="B8" s="295"/>
      <c r="C8" s="296"/>
      <c r="D8" s="295"/>
      <c r="E8" s="297"/>
      <c r="F8" s="295"/>
      <c r="G8" s="296"/>
      <c r="H8" s="298"/>
      <c r="I8" s="298"/>
      <c r="J8" s="287"/>
      <c r="K8" s="287"/>
    </row>
    <row r="9" spans="1:11" ht="15" customHeight="1">
      <c r="A9" s="299"/>
      <c r="B9" s="300" t="s">
        <v>45</v>
      </c>
      <c r="C9" s="301"/>
      <c r="D9" s="300" t="s">
        <v>46</v>
      </c>
      <c r="E9" s="301"/>
      <c r="F9" s="300"/>
      <c r="G9" s="302" t="s">
        <v>47</v>
      </c>
      <c r="H9" s="303"/>
      <c r="I9" s="303"/>
      <c r="J9" s="287"/>
      <c r="K9" s="287"/>
    </row>
    <row r="10" spans="1:11" ht="15" customHeight="1">
      <c r="A10" s="304" t="s">
        <v>48</v>
      </c>
      <c r="B10" s="305" t="s">
        <v>49</v>
      </c>
      <c r="C10" s="306" t="s">
        <v>50</v>
      </c>
      <c r="D10" s="305" t="s">
        <v>49</v>
      </c>
      <c r="E10" s="306" t="s">
        <v>50</v>
      </c>
      <c r="F10" s="305" t="s">
        <v>49</v>
      </c>
      <c r="G10" s="306" t="s">
        <v>50</v>
      </c>
      <c r="H10" s="307" t="s">
        <v>51</v>
      </c>
      <c r="I10" s="307" t="s">
        <v>52</v>
      </c>
      <c r="J10" s="287"/>
      <c r="K10" s="287"/>
    </row>
    <row r="11" spans="1:11" ht="15" customHeight="1">
      <c r="A11" s="308" t="s">
        <v>319</v>
      </c>
      <c r="B11" s="300">
        <v>80</v>
      </c>
      <c r="C11" s="302">
        <v>3988</v>
      </c>
      <c r="D11" s="300">
        <v>0</v>
      </c>
      <c r="E11" s="302">
        <v>0</v>
      </c>
      <c r="F11" s="300">
        <v>80</v>
      </c>
      <c r="G11" s="302">
        <v>3988</v>
      </c>
      <c r="H11" s="309" t="s">
        <v>372</v>
      </c>
      <c r="I11" s="309">
        <v>170.38</v>
      </c>
      <c r="J11" s="287"/>
      <c r="K11" s="287"/>
    </row>
    <row r="12" spans="1:11" ht="15" customHeight="1">
      <c r="A12" s="308" t="s">
        <v>53</v>
      </c>
      <c r="B12" s="300">
        <v>220</v>
      </c>
      <c r="C12" s="302">
        <v>10967</v>
      </c>
      <c r="D12" s="300">
        <v>22</v>
      </c>
      <c r="E12" s="302">
        <v>1097.4</v>
      </c>
      <c r="F12" s="300">
        <v>242</v>
      </c>
      <c r="G12" s="302">
        <v>12064.4</v>
      </c>
      <c r="H12" s="309" t="s">
        <v>373</v>
      </c>
      <c r="I12" s="309">
        <v>191.8</v>
      </c>
      <c r="J12" s="287"/>
      <c r="K12" s="287"/>
    </row>
    <row r="13" spans="1:11" ht="15" customHeight="1">
      <c r="A13" s="308" t="s">
        <v>128</v>
      </c>
      <c r="B13" s="300">
        <v>50</v>
      </c>
      <c r="C13" s="302">
        <v>2492.5</v>
      </c>
      <c r="D13" s="300">
        <v>106</v>
      </c>
      <c r="E13" s="302">
        <v>5291.4</v>
      </c>
      <c r="F13" s="300">
        <v>156</v>
      </c>
      <c r="G13" s="302">
        <v>7783.9</v>
      </c>
      <c r="H13" s="309" t="s">
        <v>374</v>
      </c>
      <c r="I13" s="309">
        <v>158.33</v>
      </c>
      <c r="J13" s="287"/>
      <c r="K13" s="287"/>
    </row>
    <row r="14" spans="1:11" ht="15" customHeight="1">
      <c r="A14" s="308" t="s">
        <v>57</v>
      </c>
      <c r="B14" s="300">
        <v>10</v>
      </c>
      <c r="C14" s="302">
        <v>498.5</v>
      </c>
      <c r="D14" s="300">
        <v>0</v>
      </c>
      <c r="E14" s="302">
        <v>0</v>
      </c>
      <c r="F14" s="300">
        <v>10</v>
      </c>
      <c r="G14" s="302">
        <v>498.5</v>
      </c>
      <c r="H14" s="309">
        <v>87237.5</v>
      </c>
      <c r="I14" s="309">
        <v>175</v>
      </c>
      <c r="J14" s="287"/>
      <c r="K14" s="287"/>
    </row>
    <row r="15" spans="1:11" ht="15" customHeight="1">
      <c r="A15" s="308" t="s">
        <v>205</v>
      </c>
      <c r="B15" s="300">
        <v>2</v>
      </c>
      <c r="C15" s="302">
        <v>100</v>
      </c>
      <c r="D15" s="300">
        <v>0</v>
      </c>
      <c r="E15" s="302">
        <v>0</v>
      </c>
      <c r="F15" s="300">
        <v>2</v>
      </c>
      <c r="G15" s="302">
        <v>100</v>
      </c>
      <c r="H15" s="309">
        <v>23700</v>
      </c>
      <c r="I15" s="309">
        <v>237</v>
      </c>
      <c r="J15" s="287"/>
      <c r="K15" s="287"/>
    </row>
    <row r="16" spans="1:11" ht="15" customHeight="1">
      <c r="A16" s="308" t="s">
        <v>67</v>
      </c>
      <c r="B16" s="310"/>
      <c r="C16" s="302">
        <v>0</v>
      </c>
      <c r="D16" s="300">
        <v>40</v>
      </c>
      <c r="E16" s="302">
        <v>1996.8</v>
      </c>
      <c r="F16" s="300">
        <v>40</v>
      </c>
      <c r="G16" s="302">
        <v>1996.8</v>
      </c>
      <c r="H16" s="309" t="s">
        <v>375</v>
      </c>
      <c r="I16" s="309">
        <v>198</v>
      </c>
      <c r="J16" s="287"/>
      <c r="K16" s="287"/>
    </row>
    <row r="17" spans="1:11" ht="15" customHeight="1">
      <c r="A17" s="308" t="s">
        <v>69</v>
      </c>
      <c r="B17" s="300">
        <v>30</v>
      </c>
      <c r="C17" s="302">
        <v>1497</v>
      </c>
      <c r="D17" s="300">
        <v>0</v>
      </c>
      <c r="E17" s="302">
        <v>0</v>
      </c>
      <c r="F17" s="300">
        <v>30</v>
      </c>
      <c r="G17" s="302">
        <v>1497</v>
      </c>
      <c r="H17" s="309" t="s">
        <v>376</v>
      </c>
      <c r="I17" s="309">
        <v>167.31</v>
      </c>
      <c r="J17" s="287"/>
      <c r="K17" s="287"/>
    </row>
    <row r="18" spans="1:11" ht="15" customHeight="1">
      <c r="A18" s="308" t="s">
        <v>71</v>
      </c>
      <c r="B18" s="300">
        <v>594</v>
      </c>
      <c r="C18" s="302">
        <v>29614.5</v>
      </c>
      <c r="D18" s="300">
        <v>105</v>
      </c>
      <c r="E18" s="302">
        <v>5239.2</v>
      </c>
      <c r="F18" s="300">
        <v>699</v>
      </c>
      <c r="G18" s="302">
        <v>34853.7</v>
      </c>
      <c r="H18" s="309" t="s">
        <v>377</v>
      </c>
      <c r="I18" s="309">
        <v>192.73</v>
      </c>
      <c r="J18" s="287"/>
      <c r="K18" s="287"/>
    </row>
    <row r="19" spans="1:11" ht="15" customHeight="1">
      <c r="A19" s="308" t="s">
        <v>141</v>
      </c>
      <c r="B19" s="300">
        <v>20</v>
      </c>
      <c r="C19" s="302">
        <v>997</v>
      </c>
      <c r="D19" s="300">
        <v>15</v>
      </c>
      <c r="E19" s="302">
        <v>748.4</v>
      </c>
      <c r="F19" s="300">
        <v>35</v>
      </c>
      <c r="G19" s="302">
        <v>1745.4</v>
      </c>
      <c r="H19" s="309" t="s">
        <v>378</v>
      </c>
      <c r="I19" s="309">
        <v>131.57</v>
      </c>
      <c r="J19" s="287"/>
      <c r="K19" s="287"/>
    </row>
    <row r="20" spans="1:11" ht="15" customHeight="1">
      <c r="A20" s="308" t="s">
        <v>73</v>
      </c>
      <c r="B20" s="300">
        <v>30</v>
      </c>
      <c r="C20" s="302">
        <v>1495.5</v>
      </c>
      <c r="D20" s="300">
        <v>0</v>
      </c>
      <c r="E20" s="302">
        <v>0</v>
      </c>
      <c r="F20" s="300">
        <v>30</v>
      </c>
      <c r="G20" s="302">
        <v>1495.5</v>
      </c>
      <c r="H20" s="309" t="s">
        <v>379</v>
      </c>
      <c r="I20" s="309">
        <v>232</v>
      </c>
      <c r="J20" s="287"/>
      <c r="K20" s="287"/>
    </row>
    <row r="21" spans="1:11" ht="15" customHeight="1">
      <c r="A21" s="308" t="s">
        <v>75</v>
      </c>
      <c r="B21" s="300">
        <v>8</v>
      </c>
      <c r="C21" s="302">
        <v>399.5</v>
      </c>
      <c r="D21" s="300">
        <v>3</v>
      </c>
      <c r="E21" s="302">
        <v>149.5</v>
      </c>
      <c r="F21" s="300">
        <v>11</v>
      </c>
      <c r="G21" s="302">
        <v>549</v>
      </c>
      <c r="H21" s="309" t="s">
        <v>380</v>
      </c>
      <c r="I21" s="309">
        <v>241.21</v>
      </c>
      <c r="J21" s="287"/>
      <c r="K21" s="287"/>
    </row>
    <row r="22" spans="1:11" ht="15" customHeight="1">
      <c r="A22" s="308" t="s">
        <v>77</v>
      </c>
      <c r="B22" s="310"/>
      <c r="C22" s="302">
        <v>0</v>
      </c>
      <c r="D22" s="300">
        <v>19</v>
      </c>
      <c r="E22" s="302">
        <v>947.9</v>
      </c>
      <c r="F22" s="300">
        <v>19</v>
      </c>
      <c r="G22" s="302">
        <v>947.9</v>
      </c>
      <c r="H22" s="309" t="s">
        <v>381</v>
      </c>
      <c r="I22" s="309">
        <v>195.53</v>
      </c>
      <c r="J22" s="287"/>
      <c r="K22" s="287"/>
    </row>
    <row r="23" spans="1:11" ht="15" customHeight="1">
      <c r="A23" s="308" t="s">
        <v>221</v>
      </c>
      <c r="B23" s="300">
        <v>80</v>
      </c>
      <c r="C23" s="302">
        <v>3988</v>
      </c>
      <c r="D23" s="300">
        <v>20</v>
      </c>
      <c r="E23" s="302">
        <v>998.4</v>
      </c>
      <c r="F23" s="300">
        <v>100</v>
      </c>
      <c r="G23" s="302">
        <v>4986.4</v>
      </c>
      <c r="H23" s="309" t="s">
        <v>382</v>
      </c>
      <c r="I23" s="309">
        <v>166.3</v>
      </c>
      <c r="J23" s="287"/>
      <c r="K23" s="287"/>
    </row>
    <row r="24" spans="1:11" ht="15" customHeight="1">
      <c r="A24" s="308" t="s">
        <v>81</v>
      </c>
      <c r="B24" s="300">
        <v>30</v>
      </c>
      <c r="C24" s="302">
        <v>1495.5</v>
      </c>
      <c r="D24" s="300">
        <v>0</v>
      </c>
      <c r="E24" s="302">
        <v>0</v>
      </c>
      <c r="F24" s="300">
        <v>30</v>
      </c>
      <c r="G24" s="302">
        <v>1495.5</v>
      </c>
      <c r="H24" s="309" t="s">
        <v>383</v>
      </c>
      <c r="I24" s="309">
        <v>214.67</v>
      </c>
      <c r="J24" s="287"/>
      <c r="K24" s="287"/>
    </row>
    <row r="25" spans="1:11" ht="15" customHeight="1">
      <c r="A25" s="308" t="s">
        <v>83</v>
      </c>
      <c r="B25" s="300">
        <v>90</v>
      </c>
      <c r="C25" s="302">
        <v>4486.5</v>
      </c>
      <c r="D25" s="300">
        <v>25</v>
      </c>
      <c r="E25" s="302">
        <v>1247.4</v>
      </c>
      <c r="F25" s="300">
        <v>115</v>
      </c>
      <c r="G25" s="302">
        <v>5733.9</v>
      </c>
      <c r="H25" s="309" t="s">
        <v>384</v>
      </c>
      <c r="I25" s="309">
        <v>253.05</v>
      </c>
      <c r="J25" s="287"/>
      <c r="K25" s="287"/>
    </row>
    <row r="26" spans="1:11" ht="15" customHeight="1">
      <c r="A26" s="308" t="s">
        <v>85</v>
      </c>
      <c r="B26" s="300">
        <v>28</v>
      </c>
      <c r="C26" s="302">
        <v>1397</v>
      </c>
      <c r="D26" s="300">
        <v>0</v>
      </c>
      <c r="E26" s="302">
        <v>0</v>
      </c>
      <c r="F26" s="300">
        <v>28</v>
      </c>
      <c r="G26" s="302">
        <v>1397</v>
      </c>
      <c r="H26" s="309" t="s">
        <v>385</v>
      </c>
      <c r="I26" s="309">
        <v>170.53</v>
      </c>
      <c r="J26" s="287"/>
      <c r="K26" s="287"/>
    </row>
    <row r="27" spans="1:11" ht="15" customHeight="1">
      <c r="A27" s="308" t="s">
        <v>150</v>
      </c>
      <c r="B27" s="300">
        <v>65</v>
      </c>
      <c r="C27" s="302">
        <v>3242.5</v>
      </c>
      <c r="D27" s="300">
        <v>35</v>
      </c>
      <c r="E27" s="302">
        <v>1745.2</v>
      </c>
      <c r="F27" s="300">
        <v>100</v>
      </c>
      <c r="G27" s="302">
        <v>4987.7</v>
      </c>
      <c r="H27" s="309" t="s">
        <v>386</v>
      </c>
      <c r="I27" s="309">
        <v>145.8</v>
      </c>
      <c r="J27" s="287"/>
      <c r="K27" s="287"/>
    </row>
    <row r="28" spans="1:11" ht="15" customHeight="1">
      <c r="A28" s="308" t="s">
        <v>185</v>
      </c>
      <c r="B28" s="300">
        <v>40</v>
      </c>
      <c r="C28" s="302">
        <v>1994</v>
      </c>
      <c r="D28" s="300">
        <v>0</v>
      </c>
      <c r="E28" s="302">
        <v>0</v>
      </c>
      <c r="F28" s="300">
        <v>40</v>
      </c>
      <c r="G28" s="302">
        <v>1994</v>
      </c>
      <c r="H28" s="309" t="s">
        <v>387</v>
      </c>
      <c r="I28" s="309">
        <v>126.25</v>
      </c>
      <c r="J28" s="287"/>
      <c r="K28" s="287"/>
    </row>
    <row r="29" spans="1:11" ht="15" customHeight="1">
      <c r="A29" s="308" t="s">
        <v>226</v>
      </c>
      <c r="B29" s="310"/>
      <c r="C29" s="302">
        <v>0</v>
      </c>
      <c r="D29" s="300">
        <v>25</v>
      </c>
      <c r="E29" s="302">
        <v>1246</v>
      </c>
      <c r="F29" s="300">
        <v>25</v>
      </c>
      <c r="G29" s="302">
        <v>1246</v>
      </c>
      <c r="H29" s="309" t="s">
        <v>388</v>
      </c>
      <c r="I29" s="309">
        <v>184</v>
      </c>
      <c r="J29" s="287"/>
      <c r="K29" s="287"/>
    </row>
    <row r="30" spans="1:11" ht="15" customHeight="1">
      <c r="A30" s="308" t="s">
        <v>153</v>
      </c>
      <c r="B30" s="300">
        <v>75</v>
      </c>
      <c r="C30" s="302">
        <v>3741</v>
      </c>
      <c r="D30" s="300">
        <v>4</v>
      </c>
      <c r="E30" s="302">
        <v>199</v>
      </c>
      <c r="F30" s="300">
        <v>79</v>
      </c>
      <c r="G30" s="302">
        <v>3940</v>
      </c>
      <c r="H30" s="309" t="s">
        <v>389</v>
      </c>
      <c r="I30" s="309">
        <v>148.65</v>
      </c>
      <c r="J30" s="287"/>
      <c r="K30" s="287"/>
    </row>
    <row r="31" spans="1:11" ht="15" customHeight="1">
      <c r="A31" s="308" t="s">
        <v>92</v>
      </c>
      <c r="B31" s="300">
        <v>20</v>
      </c>
      <c r="C31" s="302">
        <v>997</v>
      </c>
      <c r="D31" s="300">
        <v>0</v>
      </c>
      <c r="E31" s="302">
        <v>0</v>
      </c>
      <c r="F31" s="300">
        <v>20</v>
      </c>
      <c r="G31" s="302">
        <v>997</v>
      </c>
      <c r="H31" s="309" t="s">
        <v>390</v>
      </c>
      <c r="I31" s="309">
        <v>194</v>
      </c>
      <c r="J31" s="287"/>
      <c r="K31" s="287"/>
    </row>
    <row r="32" spans="1:11" ht="15" customHeight="1">
      <c r="A32" s="308" t="s">
        <v>229</v>
      </c>
      <c r="B32" s="300">
        <v>170</v>
      </c>
      <c r="C32" s="302">
        <v>8483.5</v>
      </c>
      <c r="D32" s="300">
        <v>0</v>
      </c>
      <c r="E32" s="302">
        <v>0</v>
      </c>
      <c r="F32" s="300">
        <v>170</v>
      </c>
      <c r="G32" s="302">
        <v>8483.5</v>
      </c>
      <c r="H32" s="309">
        <v>1157307</v>
      </c>
      <c r="I32" s="309">
        <v>136.4185772381682</v>
      </c>
      <c r="J32" s="287"/>
      <c r="K32" s="287"/>
    </row>
    <row r="33" spans="1:11" ht="15" customHeight="1">
      <c r="A33" s="308" t="s">
        <v>157</v>
      </c>
      <c r="B33" s="300">
        <v>10</v>
      </c>
      <c r="C33" s="302">
        <v>498.5</v>
      </c>
      <c r="D33" s="300">
        <v>0</v>
      </c>
      <c r="E33" s="302">
        <v>0</v>
      </c>
      <c r="F33" s="300">
        <v>10</v>
      </c>
      <c r="G33" s="302">
        <v>498.5</v>
      </c>
      <c r="H33" s="309" t="s">
        <v>391</v>
      </c>
      <c r="I33" s="309">
        <v>252</v>
      </c>
      <c r="J33" s="287"/>
      <c r="K33" s="287"/>
    </row>
    <row r="34" spans="1:11" ht="15" customHeight="1">
      <c r="A34" s="308" t="s">
        <v>94</v>
      </c>
      <c r="B34" s="310"/>
      <c r="C34" s="302">
        <v>0</v>
      </c>
      <c r="D34" s="300">
        <v>92</v>
      </c>
      <c r="E34" s="302">
        <v>4592.7</v>
      </c>
      <c r="F34" s="300">
        <v>92</v>
      </c>
      <c r="G34" s="302">
        <v>4592.7</v>
      </c>
      <c r="H34" s="309" t="s">
        <v>392</v>
      </c>
      <c r="I34" s="309">
        <v>203.79</v>
      </c>
      <c r="J34" s="287"/>
      <c r="K34" s="287"/>
    </row>
    <row r="35" spans="1:11" ht="15" customHeight="1">
      <c r="A35" s="308" t="s">
        <v>190</v>
      </c>
      <c r="B35" s="300">
        <v>10</v>
      </c>
      <c r="C35" s="302">
        <v>498.5</v>
      </c>
      <c r="D35" s="300">
        <v>0</v>
      </c>
      <c r="E35" s="302">
        <v>0</v>
      </c>
      <c r="F35" s="300">
        <v>10</v>
      </c>
      <c r="G35" s="302">
        <v>498.5</v>
      </c>
      <c r="H35" s="309" t="s">
        <v>336</v>
      </c>
      <c r="I35" s="309">
        <v>250</v>
      </c>
      <c r="J35" s="287"/>
      <c r="K35" s="287"/>
    </row>
    <row r="36" spans="1:11" ht="15" customHeight="1">
      <c r="A36" s="308" t="s">
        <v>266</v>
      </c>
      <c r="B36" s="310"/>
      <c r="C36" s="302">
        <v>0</v>
      </c>
      <c r="D36" s="300">
        <v>75</v>
      </c>
      <c r="E36" s="302">
        <v>3739.9</v>
      </c>
      <c r="F36" s="300">
        <v>75</v>
      </c>
      <c r="G36" s="302">
        <v>3739.9</v>
      </c>
      <c r="H36" s="309" t="s">
        <v>393</v>
      </c>
      <c r="I36" s="309">
        <v>179.92</v>
      </c>
      <c r="J36" s="287"/>
      <c r="K36" s="287"/>
    </row>
    <row r="37" spans="1:11" ht="15" customHeight="1">
      <c r="A37" s="308" t="s">
        <v>96</v>
      </c>
      <c r="B37" s="300">
        <v>10</v>
      </c>
      <c r="C37" s="302">
        <v>498.5</v>
      </c>
      <c r="D37" s="300">
        <v>0</v>
      </c>
      <c r="E37" s="302">
        <v>0</v>
      </c>
      <c r="F37" s="300">
        <v>10</v>
      </c>
      <c r="G37" s="302">
        <v>498.5</v>
      </c>
      <c r="H37" s="309" t="s">
        <v>353</v>
      </c>
      <c r="I37" s="309">
        <v>259</v>
      </c>
      <c r="J37" s="287"/>
      <c r="K37" s="287"/>
    </row>
    <row r="38" spans="1:11" ht="15" customHeight="1">
      <c r="A38" s="308" t="s">
        <v>98</v>
      </c>
      <c r="B38" s="300">
        <v>270</v>
      </c>
      <c r="C38" s="302">
        <v>13459.5</v>
      </c>
      <c r="D38" s="300">
        <v>50</v>
      </c>
      <c r="E38" s="302">
        <v>2492.8</v>
      </c>
      <c r="F38" s="300">
        <v>320</v>
      </c>
      <c r="G38" s="302">
        <v>15952.3</v>
      </c>
      <c r="H38" s="309">
        <v>2343815.7</v>
      </c>
      <c r="I38" s="309">
        <v>146.92650589570158</v>
      </c>
      <c r="J38" s="287"/>
      <c r="K38" s="287"/>
    </row>
    <row r="39" spans="1:11" ht="15" customHeight="1">
      <c r="A39" s="308" t="s">
        <v>99</v>
      </c>
      <c r="B39" s="310"/>
      <c r="C39" s="302">
        <v>0</v>
      </c>
      <c r="D39" s="300">
        <v>10</v>
      </c>
      <c r="E39" s="302">
        <v>498.4</v>
      </c>
      <c r="F39" s="300">
        <v>10</v>
      </c>
      <c r="G39" s="302">
        <v>498.4</v>
      </c>
      <c r="H39" s="309" t="s">
        <v>394</v>
      </c>
      <c r="I39" s="309">
        <v>203.5</v>
      </c>
      <c r="J39" s="287"/>
      <c r="K39" s="287"/>
    </row>
    <row r="40" spans="1:11" ht="15" customHeight="1">
      <c r="A40" s="308" t="s">
        <v>395</v>
      </c>
      <c r="B40" s="310"/>
      <c r="C40" s="302">
        <v>0</v>
      </c>
      <c r="D40" s="300">
        <v>4</v>
      </c>
      <c r="E40" s="302">
        <v>199.5</v>
      </c>
      <c r="F40" s="300">
        <v>4</v>
      </c>
      <c r="G40" s="302">
        <v>199.5</v>
      </c>
      <c r="H40" s="309">
        <v>46882.5</v>
      </c>
      <c r="I40" s="309">
        <v>235</v>
      </c>
      <c r="J40" s="287"/>
      <c r="K40" s="287"/>
    </row>
    <row r="41" spans="1:11" ht="15" customHeight="1">
      <c r="A41" s="308" t="s">
        <v>194</v>
      </c>
      <c r="B41" s="300">
        <v>20</v>
      </c>
      <c r="C41" s="302">
        <v>997</v>
      </c>
      <c r="D41" s="300">
        <v>0</v>
      </c>
      <c r="E41" s="302">
        <v>0</v>
      </c>
      <c r="F41" s="300">
        <v>20</v>
      </c>
      <c r="G41" s="302">
        <v>997</v>
      </c>
      <c r="H41" s="309" t="s">
        <v>396</v>
      </c>
      <c r="I41" s="309">
        <v>146</v>
      </c>
      <c r="J41" s="287"/>
      <c r="K41" s="287"/>
    </row>
    <row r="42" spans="1:11" ht="15" customHeight="1">
      <c r="A42" s="308" t="s">
        <v>14</v>
      </c>
      <c r="B42" s="300">
        <v>1962</v>
      </c>
      <c r="C42" s="302">
        <v>97826.5</v>
      </c>
      <c r="D42" s="300">
        <v>650</v>
      </c>
      <c r="E42" s="302">
        <v>32429.9</v>
      </c>
      <c r="F42" s="300">
        <v>2612</v>
      </c>
      <c r="G42" s="302" t="s">
        <v>397</v>
      </c>
      <c r="H42" s="309" t="s">
        <v>398</v>
      </c>
      <c r="I42" s="309">
        <v>178.14</v>
      </c>
      <c r="J42" s="287"/>
      <c r="K42" s="287"/>
    </row>
    <row r="43" spans="1:11" ht="15" customHeight="1">
      <c r="A43" s="308"/>
      <c r="B43" s="311"/>
      <c r="C43" s="302"/>
      <c r="D43" s="312"/>
      <c r="E43" s="313"/>
      <c r="F43" s="311"/>
      <c r="G43" s="302"/>
      <c r="H43" s="309"/>
      <c r="I43" s="309"/>
      <c r="J43" s="287"/>
      <c r="K43" s="287"/>
    </row>
    <row r="44" spans="1:11" ht="15" customHeight="1">
      <c r="A44" s="288" t="s">
        <v>117</v>
      </c>
      <c r="B44" s="314"/>
      <c r="C44" s="301"/>
      <c r="D44" s="314"/>
      <c r="E44" s="315"/>
      <c r="F44" s="314"/>
      <c r="G44" s="301"/>
      <c r="H44" s="303"/>
      <c r="I44" s="303"/>
      <c r="J44" s="287"/>
      <c r="K44" s="287"/>
    </row>
    <row r="45" spans="1:11" ht="15" customHeight="1">
      <c r="A45" s="288" t="s">
        <v>118</v>
      </c>
      <c r="B45" s="314"/>
      <c r="C45" s="301"/>
      <c r="D45" s="314"/>
      <c r="E45" s="315"/>
      <c r="F45" s="316"/>
      <c r="G45" s="317" t="s">
        <v>119</v>
      </c>
      <c r="H45" s="303"/>
      <c r="I45" s="303"/>
      <c r="J45" s="287"/>
      <c r="K45" s="287"/>
    </row>
    <row r="46" spans="1:11" ht="15" customHeight="1">
      <c r="A46" s="288" t="s">
        <v>120</v>
      </c>
      <c r="B46" s="314"/>
      <c r="C46" s="301"/>
      <c r="D46" s="314"/>
      <c r="E46" s="1"/>
      <c r="F46" s="315"/>
      <c r="G46" s="318" t="s">
        <v>121</v>
      </c>
      <c r="H46" s="303"/>
      <c r="I46" s="303"/>
      <c r="J46" s="287"/>
      <c r="K46" s="287"/>
    </row>
    <row r="47" spans="1:11" ht="15" customHeight="1">
      <c r="A47" s="288" t="s">
        <v>122</v>
      </c>
      <c r="B47" s="314"/>
      <c r="C47" s="301"/>
      <c r="D47" s="314"/>
      <c r="E47" s="315"/>
      <c r="F47" s="314"/>
      <c r="G47" s="301"/>
      <c r="H47" s="303"/>
      <c r="I47" s="303"/>
      <c r="J47" s="287"/>
      <c r="K47" s="287"/>
    </row>
    <row r="48" spans="1:11" ht="15" customHeight="1">
      <c r="A48" s="288" t="s">
        <v>123</v>
      </c>
      <c r="B48" s="314"/>
      <c r="C48" s="301"/>
      <c r="D48" s="314"/>
      <c r="E48" s="315"/>
      <c r="F48" s="314"/>
      <c r="G48" s="301"/>
      <c r="H48" s="303"/>
      <c r="I48" s="303"/>
      <c r="J48" s="287"/>
      <c r="K48" s="287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429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358" t="s">
        <v>315</v>
      </c>
      <c r="D7" s="358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2023-07-15T06:01:43Z</cp:lastPrinted>
  <dcterms:created xsi:type="dcterms:W3CDTF">2017-09-24T04:46:07Z</dcterms:created>
  <dcterms:modified xsi:type="dcterms:W3CDTF">2023-07-15T06:02:02Z</dcterms:modified>
  <cp:category/>
  <cp:version/>
  <cp:contentType/>
  <cp:contentStatus/>
</cp:coreProperties>
</file>