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 salesree20" sheetId="1" r:id="rId1"/>
    <sheet name="auction avgsree20" sheetId="2" r:id="rId2"/>
    <sheet name="bpsree20" sheetId="3" r:id="rId3"/>
    <sheet name="uptodate sale39" sheetId="4" r:id="rId4"/>
    <sheet name="auction avg39" sheetId="5" r:id="rId5"/>
    <sheet name="bp39" sheetId="6" r:id="rId6"/>
    <sheet name="bp38" sheetId="7" r:id="rId7"/>
    <sheet name="bp37" sheetId="8" r:id="rId8"/>
    <sheet name="pblbp26-35" sheetId="9" r:id="rId9"/>
    <sheet name="bp36" sheetId="10" r:id="rId10"/>
    <sheet name="bp35" sheetId="11" r:id="rId11"/>
    <sheet name="bp34" sheetId="12" r:id="rId12"/>
    <sheet name="uptodate sale33" sheetId="13" r:id="rId13"/>
    <sheet name="bp33" sheetId="14" r:id="rId14"/>
    <sheet name="bp32" sheetId="15" r:id="rId15"/>
    <sheet name="uptodate sale31(Sreemongal)" sheetId="16" r:id="rId16"/>
    <sheet name="auction avg16(Sreemongal)" sheetId="17" r:id="rId17"/>
    <sheet name="bp16(Sreem)" sheetId="18" r:id="rId18"/>
    <sheet name="uptodate sale31" sheetId="19" r:id="rId19"/>
    <sheet name="auction avg31" sheetId="20" r:id="rId20"/>
    <sheet name="bp31" sheetId="21" r:id="rId21"/>
    <sheet name="bp30" sheetId="22" r:id="rId22"/>
    <sheet name="bp29" sheetId="23" r:id="rId23"/>
    <sheet name="bp28" sheetId="24" r:id="rId24"/>
    <sheet name="bp27" sheetId="25" r:id="rId25"/>
    <sheet name="bp26" sheetId="26" r:id="rId26"/>
    <sheet name="pblbp1-25" sheetId="27" r:id="rId27"/>
    <sheet name="bp25" sheetId="28" r:id="rId28"/>
    <sheet name="bp24" sheetId="29" r:id="rId29"/>
    <sheet name="auction avg 12(Sreemongal)" sheetId="30" r:id="rId30"/>
    <sheet name="bp12(sreemongal)" sheetId="31" r:id="rId31"/>
    <sheet name="uptodate sale23" sheetId="32" r:id="rId32"/>
    <sheet name="auction avg 23" sheetId="33" r:id="rId33"/>
    <sheet name="bp23" sheetId="34" r:id="rId34"/>
    <sheet name="bp22" sheetId="35" r:id="rId35"/>
    <sheet name="bp21" sheetId="36" r:id="rId36"/>
    <sheet name="bp20" sheetId="37" r:id="rId37"/>
    <sheet name="bp16to20" sheetId="38" r:id="rId38"/>
    <sheet name="bp19" sheetId="39" r:id="rId39"/>
    <sheet name="bp18" sheetId="40" r:id="rId40"/>
    <sheet name="bp17" sheetId="41" r:id="rId41"/>
    <sheet name="bp16" sheetId="42" r:id="rId42"/>
    <sheet name="bp11to15" sheetId="43" r:id="rId43"/>
    <sheet name="bp15" sheetId="44" r:id="rId44"/>
    <sheet name="bp08srimongal" sheetId="45" r:id="rId45"/>
    <sheet name="bp14" sheetId="46" r:id="rId46"/>
    <sheet name="bp12" sheetId="47" r:id="rId47"/>
    <sheet name="bp11" sheetId="48" r:id="rId48"/>
    <sheet name="bp10" sheetId="49" r:id="rId49"/>
    <sheet name="bp06to10" sheetId="50" r:id="rId50"/>
    <sheet name="bp09" sheetId="51" r:id="rId51"/>
    <sheet name="bp08" sheetId="52" r:id="rId52"/>
    <sheet name="bp07" sheetId="53" r:id="rId53"/>
    <sheet name="bp04(Sreemongal" sheetId="54" r:id="rId54"/>
    <sheet name="bp06" sheetId="55" r:id="rId55"/>
    <sheet name="bp01to05" sheetId="56" r:id="rId56"/>
    <sheet name="bp05" sheetId="57" r:id="rId57"/>
    <sheet name="bp04" sheetId="58" r:id="rId58"/>
    <sheet name="bp03" sheetId="59" r:id="rId59"/>
    <sheet name="bp02" sheetId="60" r:id="rId60"/>
    <sheet name="bp01" sheetId="61" r:id="rId61"/>
  </sheets>
  <externalReferences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<sst xmlns="http://schemas.openxmlformats.org/spreadsheetml/2006/main" count="6318" uniqueCount="1856">
  <si>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</si>
  <si>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</si>
  <si>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</si>
  <si>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</si>
  <si>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</si>
  <si>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</si>
  <si>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</si>
  <si>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</si>
  <si>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</si>
  <si>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</si>
  <si>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</si>
  <si>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</si>
  <si>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</si>
  <si>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</si>
  <si>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</si>
  <si>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</si>
  <si>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</si>
  <si>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</si>
  <si>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</si>
  <si>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</si>
  <si>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</si>
  <si>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</si>
  <si>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</si>
  <si>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</si>
  <si>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</si>
  <si>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</si>
  <si>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</si>
  <si>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</si>
  <si>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</si>
  <si>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</si>
  <si>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</si>
  <si>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</si>
  <si>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</si>
  <si>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</si>
  <si>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</si>
  <si>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</si>
  <si>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</si>
  <si>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</si>
  <si>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</si>
  <si>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</si>
  <si>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</si>
  <si>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</si>
  <si>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</si>
  <si>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</si>
  <si>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</si>
  <si>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</si>
  <si>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</si>
  <si>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</si>
  <si>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</si>
  <si>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</si>
  <si>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</si>
  <si>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</si>
  <si>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</si>
  <si>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</si>
  <si>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</si>
  <si>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</si>
  <si>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</si>
  <si>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</si>
  <si>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</si>
  <si>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</si>
  <si>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</si>
  <si>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</si>
  <si>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</si>
  <si>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</si>
  <si>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</si>
  <si>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</si>
  <si>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</si>
  <si>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</si>
  <si>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</si>
  <si>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</si>
  <si>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</si>
  <si>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</si>
  <si>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</si>
  <si>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</si>
  <si>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</si>
  <si>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</si>
  <si>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</si>
  <si>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</si>
  <si>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</si>
  <si>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</si>
  <si>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</si>
  <si>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</si>
  <si>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</si>
  <si>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</si>
  <si>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</si>
  <si>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</si>
  <si>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</si>
  <si>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</si>
  <si>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</si>
  <si>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</si>
  <si>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</si>
  <si>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</si>
  <si>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</si>
  <si>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</si>
  <si>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</si>
  <si>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</si>
  <si>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</si>
  <si>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</si>
  <si>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</si>
  <si>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</si>
  <si>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</si>
  <si>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</si>
  <si>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</si>
  <si>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</si>
  <si>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</si>
  <si>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</si>
  <si>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</si>
  <si>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</si>
  <si>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</si>
  <si>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</si>
  <si>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</si>
  <si>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</si>
  <si>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</si>
  <si>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</si>
  <si>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</si>
  <si>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</si>
  <si>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</si>
  <si>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</si>
  <si>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</si>
  <si>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</si>
  <si>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</si>
  <si>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</si>
  <si>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</si>
  <si>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</si>
  <si>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</si>
  <si>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</si>
  <si>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</si>
  <si>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</si>
  <si>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</si>
  <si>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</si>
  <si>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</si>
  <si>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</si>
  <si>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</si>
  <si>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</si>
  <si>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</si>
  <si>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</si>
  <si>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</si>
  <si>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</si>
  <si>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</si>
  <si>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</si>
  <si>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</si>
  <si>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</si>
  <si>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</si>
  <si>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</si>
  <si>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</si>
  <si>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</si>
  <si>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</si>
  <si>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</si>
  <si>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</si>
  <si>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</si>
  <si>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</si>
  <si>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</si>
  <si>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</si>
  <si>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</si>
  <si>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</si>
  <si>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</si>
  <si>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</si>
  <si>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</si>
  <si>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</si>
  <si>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</si>
  <si>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</si>
  <si>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</si>
  <si>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</si>
  <si>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</si>
  <si>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</si>
  <si>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</si>
  <si>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</si>
  <si>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</si>
  <si>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</si>
  <si>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</si>
  <si>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</si>
  <si>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</si>
  <si>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</si>
  <si>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</si>
  <si>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</si>
  <si>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</si>
  <si>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</si>
  <si>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</si>
  <si>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</si>
  <si>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</si>
  <si>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</si>
  <si>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</si>
  <si>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</si>
  <si>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</si>
  <si>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</si>
  <si>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</si>
  <si>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</si>
  <si>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</si>
  <si>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</si>
  <si>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</si>
  <si>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</si>
  <si>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</si>
  <si>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</si>
  <si>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</si>
  <si>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</si>
  <si>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</si>
  <si>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</si>
  <si>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</si>
  <si>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</si>
  <si>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</si>
  <si>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</si>
  <si>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</si>
  <si>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</si>
  <si>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</si>
  <si>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</si>
  <si>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</si>
  <si>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</si>
  <si>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</si>
  <si>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</si>
  <si>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</si>
  <si>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</si>
  <si>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</si>
  <si>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</si>
  <si>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</si>
  <si>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</si>
  <si>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</si>
  <si>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</si>
  <si>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</si>
  <si>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</si>
  <si>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</si>
  <si>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</si>
  <si>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</si>
  <si>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</si>
  <si>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</si>
  <si>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</si>
  <si>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</si>
  <si>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</si>
  <si>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</si>
  <si>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</si>
  <si>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</si>
  <si>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</si>
  <si>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</si>
  <si>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</si>
  <si>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</si>
  <si>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</si>
  <si>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</si>
  <si>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</si>
  <si>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</si>
  <si>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</si>
  <si>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</si>
  <si>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</si>
  <si>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</si>
  <si>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</si>
  <si>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</si>
  <si>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</si>
  <si>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</si>
  <si>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</si>
  <si>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</si>
  <si>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</si>
  <si>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</si>
  <si>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</si>
  <si>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</si>
  <si>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</si>
  <si>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</si>
  <si>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</si>
  <si>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</si>
  <si>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</si>
  <si>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</si>
  <si>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</si>
  <si>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</si>
  <si>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</si>
  <si>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</si>
  <si>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</si>
  <si>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</si>
  <si>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</si>
  <si>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</si>
  <si>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</si>
  <si>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</si>
  <si>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</si>
  <si>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</si>
  <si>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</si>
  <si>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</si>
  <si>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</si>
  <si>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</si>
  <si>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</si>
  <si>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</si>
  <si>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</si>
  <si>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</si>
  <si>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</si>
  <si>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</si>
  <si>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</si>
  <si>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</si>
  <si>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</si>
  <si>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</si>
  <si>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</si>
  <si>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</si>
  <si>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</si>
  <si>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</si>
  <si>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</si>
  <si>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</si>
  <si>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</si>
  <si>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</si>
  <si>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</si>
  <si>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</si>
  <si>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</si>
  <si>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</si>
  <si>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</si>
  <si>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</si>
  <si>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</si>
  <si>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</si>
  <si>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</si>
  <si>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</si>
  <si>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</si>
  <si>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</si>
  <si>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</si>
  <si>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</si>
  <si>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</si>
  <si>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</si>
  <si>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</si>
  <si>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</si>
  <si>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</si>
  <si>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</si>
  <si>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</si>
  <si>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</si>
  <si>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</si>
  <si>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</si>
  <si>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</si>
  <si>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</si>
  <si>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</si>
  <si>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</si>
  <si>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</si>
  <si>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</si>
  <si>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</si>
  <si>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</si>
  <si>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</si>
  <si>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</si>
  <si>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</si>
  <si>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</si>
  <si>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</si>
  <si>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</si>
  <si>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</si>
  <si>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</si>
  <si>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</si>
  <si>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</si>
  <si>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</si>
  <si>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</si>
  <si>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</si>
  <si>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</si>
  <si>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</si>
  <si>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</si>
  <si>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</si>
  <si>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</si>
  <si>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</si>
  <si>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</si>
  <si>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</si>
  <si>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</si>
  <si>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</si>
  <si>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</si>
  <si>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</si>
  <si>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</si>
  <si>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</si>
  <si>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</si>
  <si>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</si>
  <si>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</si>
  <si>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</si>
  <si>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</si>
  <si>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</si>
  <si>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</si>
  <si>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</si>
  <si>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</si>
  <si>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</si>
  <si>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</si>
  <si>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</si>
  <si>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</si>
  <si>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</si>
  <si>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</si>
  <si>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</si>
  <si>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</si>
  <si>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</si>
  <si>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</si>
  <si>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</si>
  <si>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</si>
  <si>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</si>
  <si>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</si>
  <si>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</si>
  <si>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</si>
  <si>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</si>
  <si>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</si>
  <si>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</si>
  <si>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</si>
  <si>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</si>
  <si>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</si>
  <si>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</si>
  <si>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</si>
  <si>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</si>
  <si>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</si>
  <si>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</si>
  <si>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</si>
  <si>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</si>
  <si>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</si>
  <si>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</si>
  <si>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</si>
  <si>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</si>
  <si>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</si>
  <si>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</si>
  <si>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</si>
  <si>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</si>
  <si>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</si>
  <si>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</si>
  <si>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</si>
  <si>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</si>
  <si>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</si>
  <si>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</si>
  <si>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</si>
  <si>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</si>
  <si>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</si>
  <si>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</si>
  <si>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</si>
  <si>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</si>
  <si>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</si>
  <si>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</si>
  <si>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</si>
  <si>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</si>
  <si>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</si>
  <si>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</si>
  <si>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</si>
  <si>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</si>
  <si>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</si>
  <si>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</si>
  <si>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</si>
  <si>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</si>
  <si>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</si>
  <si>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</si>
  <si>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</si>
  <si>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</si>
  <si>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</si>
  <si>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</si>
  <si>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</si>
  <si>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</si>
  <si>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</si>
  <si>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</si>
  <si>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</si>
  <si>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</si>
  <si>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</si>
  <si>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</si>
  <si>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</si>
  <si>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</si>
  <si>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</si>
  <si>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</si>
  <si>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</si>
  <si>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</si>
  <si>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</si>
  <si>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</si>
  <si>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</si>
  <si>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</si>
  <si>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</si>
  <si>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</si>
  <si>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</si>
  <si>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</si>
  <si>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</si>
  <si>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</si>
  <si>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</si>
  <si>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</si>
  <si>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</si>
  <si>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</si>
  <si>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</si>
  <si>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</si>
  <si>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</si>
  <si>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</si>
  <si>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</si>
  <si>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</si>
  <si>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</si>
  <si>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</si>
  <si>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</si>
  <si>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</si>
  <si>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</si>
  <si>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</si>
  <si>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</si>
  <si>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</si>
  <si>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</si>
  <si>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</si>
  <si>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</si>
  <si>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</si>
  <si>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</si>
  <si>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</si>
  <si>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</si>
  <si>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</si>
  <si>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</si>
  <si>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</si>
  <si>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</si>
  <si>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</si>
  <si>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</si>
  <si>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</si>
  <si>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</si>
  <si>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</si>
  <si>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</si>
  <si>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</si>
  <si>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</si>
  <si>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</si>
  <si>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</si>
  <si>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</si>
  <si>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</si>
  <si>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</si>
  <si>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</si>
  <si>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</si>
  <si>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</si>
  <si>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</si>
  <si>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</si>
  <si>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</si>
  <si>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</si>
  <si>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</si>
  <si>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</si>
  <si>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</si>
  <si>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</si>
  <si>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</si>
  <si>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</si>
  <si>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</si>
  <si>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</si>
  <si>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</si>
  <si>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</si>
  <si>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</si>
  <si>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</si>
  <si>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</si>
  <si>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</si>
  <si>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</si>
  <si>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</si>
  <si>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</si>
  <si>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</si>
  <si>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</si>
  <si>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</si>
  <si>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</si>
  <si>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</si>
  <si>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</si>
  <si>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</si>
  <si>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</si>
  <si>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</si>
  <si>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</si>
  <si>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</si>
  <si>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</si>
  <si>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</si>
  <si>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</si>
  <si>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</si>
  <si>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</si>
  <si>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</si>
  <si>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</si>
  <si>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</si>
  <si>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</si>
  <si>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</si>
  <si>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</si>
  <si>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</si>
  <si>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</si>
  <si>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</si>
  <si>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</si>
  <si>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</si>
  <si>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</si>
  <si>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</si>
  <si>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</si>
  <si>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</si>
  <si>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</si>
  <si>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</si>
  <si>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</si>
  <si>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</si>
  <si>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</si>
  <si>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</si>
  <si>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</si>
  <si>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</si>
  <si>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</si>
  <si>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</si>
  <si>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</si>
  <si>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</si>
  <si>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</si>
  <si>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</si>
  <si>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</si>
  <si>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</si>
  <si>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</si>
  <si>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</si>
  <si>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</si>
  <si>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</si>
  <si>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</si>
  <si>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</si>
  <si>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</si>
  <si>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</si>
  <si>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</si>
  <si>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</si>
  <si>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</si>
  <si>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</si>
  <si>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</si>
  <si>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</si>
  <si>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</si>
  <si>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</si>
  <si>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</si>
  <si>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</si>
  <si>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</si>
  <si>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</si>
  <si>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</si>
  <si>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</si>
  <si>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</si>
  <si>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</si>
  <si>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</si>
  <si>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</si>
  <si>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</si>
  <si>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</si>
  <si>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</si>
  <si>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</si>
  <si>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</si>
  <si>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</si>
  <si>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</si>
  <si>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</si>
  <si>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</si>
  <si>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</si>
  <si>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</si>
  <si>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</si>
  <si>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</si>
  <si>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</si>
  <si>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</si>
  <si>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</si>
  <si>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</si>
  <si>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</si>
  <si>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</si>
  <si>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</si>
  <si>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</si>
  <si>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</si>
  <si>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</si>
  <si>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</si>
  <si>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</si>
  <si>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</si>
  <si>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</si>
  <si>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</si>
  <si>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</si>
  <si>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</si>
  <si>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</si>
  <si>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</si>
  <si>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</si>
  <si>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</si>
  <si>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</si>
  <si>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</si>
  <si>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</si>
  <si>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</si>
  <si>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</si>
  <si>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</si>
  <si>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</si>
  <si>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</si>
  <si>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</si>
  <si>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</si>
  <si>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</si>
  <si>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</si>
  <si>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</si>
  <si>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</si>
  <si>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</si>
  <si>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</si>
  <si>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</si>
  <si>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</si>
  <si>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</si>
  <si>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</si>
  <si>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</si>
  <si>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</si>
  <si>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</si>
  <si>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</si>
  <si>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</si>
  <si>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</si>
  <si>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</si>
  <si>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</si>
  <si>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</si>
  <si>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</si>
  <si>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</si>
  <si>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</si>
  <si>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</si>
  <si>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</si>
  <si>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</si>
  <si>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</si>
  <si>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</si>
  <si>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</si>
  <si>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</si>
  <si>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</si>
  <si>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</si>
  <si>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</si>
  <si>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</si>
  <si>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</si>
  <si>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</si>
  <si>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</si>
  <si>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</si>
  <si>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</si>
  <si>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</si>
  <si>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</si>
  <si>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</si>
  <si>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</si>
  <si>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</si>
  <si>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</si>
  <si>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</si>
  <si>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</si>
  <si>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</si>
  <si>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</si>
  <si>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</si>
  <si>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</si>
  <si>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</si>
  <si>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</si>
  <si>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</si>
  <si>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</si>
  <si>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</si>
  <si>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</si>
  <si>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</si>
  <si>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</si>
  <si>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</si>
  <si>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</si>
  <si>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</si>
  <si>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</si>
  <si>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</si>
  <si>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</si>
  <si>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</si>
  <si>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</si>
  <si>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</si>
  <si>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</si>
  <si>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</si>
  <si>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</si>
  <si>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</si>
  <si>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</si>
  <si>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</si>
  <si>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</si>
  <si>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</si>
  <si>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</si>
  <si>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</si>
  <si>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</si>
  <si>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</si>
  <si>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</si>
  <si>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</si>
  <si>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</si>
  <si>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</si>
  <si>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</si>
  <si>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</si>
  <si>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</si>
  <si>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</si>
  <si>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</si>
  <si>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</si>
  <si>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</si>
  <si>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</si>
  <si>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</si>
  <si>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</si>
  <si>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</si>
  <si>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</si>
  <si>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</si>
  <si>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</si>
  <si>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</si>
  <si>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</si>
  <si>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</si>
  <si>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</si>
  <si>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</si>
  <si>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</si>
  <si>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</si>
  <si>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</si>
  <si>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</si>
  <si>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</si>
  <si>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</si>
  <si>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</si>
  <si>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</si>
  <si>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</si>
  <si>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</si>
  <si>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</si>
  <si>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</si>
  <si>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</si>
  <si>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</si>
  <si>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</si>
  <si>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</si>
  <si>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</si>
  <si>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</si>
  <si>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</si>
  <si>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</si>
  <si>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</si>
  <si>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</si>
  <si>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</si>
  <si>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</si>
  <si>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</si>
  <si>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</si>
  <si>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</si>
  <si>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</si>
  <si>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</si>
  <si>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</si>
  <si>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</si>
  <si>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</si>
  <si>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</si>
  <si>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</si>
  <si>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</si>
  <si>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</si>
  <si>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</si>
  <si>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</si>
  <si>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</si>
  <si>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</si>
  <si>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</si>
  <si>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</si>
  <si>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</si>
  <si>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</si>
  <si>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</si>
  <si>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</si>
  <si>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</si>
  <si>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</si>
  <si>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</si>
  <si>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</si>
  <si>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</si>
  <si>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</si>
  <si>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</si>
  <si>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</si>
  <si>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</si>
  <si>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</si>
  <si>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</si>
  <si>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</si>
  <si>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</si>
  <si>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</si>
  <si>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</si>
  <si>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</si>
  <si>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</si>
  <si>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</si>
  <si>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</si>
  <si>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</si>
  <si>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</si>
  <si>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</si>
  <si>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</si>
  <si>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</si>
  <si>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</si>
  <si>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</si>
  <si>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</si>
  <si>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</si>
  <si>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</si>
  <si>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</si>
  <si>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</si>
  <si>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</si>
  <si>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</si>
  <si>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</si>
  <si>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</si>
  <si>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</si>
  <si>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</si>
  <si>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</si>
  <si>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</si>
  <si>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</si>
  <si>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</si>
  <si>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</si>
  <si>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</si>
  <si>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</si>
  <si>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</si>
  <si>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</si>
  <si>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</si>
  <si>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</si>
  <si>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</si>
  <si>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</si>
  <si>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</si>
  <si>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</si>
  <si>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</si>
  <si>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</si>
  <si>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</si>
  <si>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</si>
  <si>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</si>
  <si>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</si>
  <si>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</si>
  <si>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</si>
  <si>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</si>
  <si>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</si>
  <si>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</si>
  <si>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</si>
  <si>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</si>
  <si>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</si>
  <si>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</si>
  <si>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</si>
  <si>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</si>
  <si>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</si>
  <si>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</si>
  <si>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</si>
  <si>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</si>
  <si>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</si>
  <si>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</si>
  <si>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</si>
  <si>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</si>
  <si>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</si>
  <si>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</si>
  <si>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</si>
  <si>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</si>
  <si>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</si>
  <si>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</si>
  <si>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</si>
  <si>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</si>
  <si>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</si>
  <si>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</si>
  <si>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</si>
  <si>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</si>
  <si>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</si>
  <si>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</si>
  <si>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</si>
  <si>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</si>
  <si>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</si>
  <si>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</si>
  <si>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</si>
  <si>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</si>
  <si>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</si>
  <si>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</si>
  <si>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</si>
  <si>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</si>
  <si>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</si>
  <si>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</si>
  <si>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</si>
  <si>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</si>
  <si>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</si>
  <si>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</si>
  <si>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</si>
  <si>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</si>
  <si>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</si>
  <si>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</si>
  <si>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</si>
  <si>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</si>
  <si>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</si>
  <si>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</si>
  <si>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</si>
  <si>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</si>
  <si>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</si>
  <si>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</si>
  <si>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</si>
  <si>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</si>
  <si>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</si>
  <si>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</si>
  <si>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</si>
  <si>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</si>
  <si>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</si>
  <si>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</si>
  <si>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</si>
  <si>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</si>
  <si>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</si>
  <si>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</si>
  <si>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</si>
  <si>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</si>
  <si>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</si>
  <si>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</si>
  <si>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</si>
  <si>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</si>
  <si>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</si>
  <si>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</si>
  <si>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</si>
  <si>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</si>
  <si>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</si>
  <si>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</si>
  <si>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</si>
  <si>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</si>
  <si>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</si>
  <si>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</si>
  <si>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</si>
  <si>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</si>
  <si>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</si>
  <si>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</si>
  <si>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</si>
  <si>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</si>
  <si>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</si>
  <si>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</si>
  <si>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</si>
  <si>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</si>
  <si>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</si>
  <si>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</si>
  <si>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</si>
  <si>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</si>
  <si>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</si>
  <si>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</si>
  <si>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</si>
  <si>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</si>
  <si>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</si>
  <si>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</si>
  <si>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</si>
  <si>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</si>
  <si>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</si>
  <si>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</si>
  <si>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</si>
  <si>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</si>
  <si>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</si>
  <si>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</si>
  <si>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</si>
  <si>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</si>
  <si>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</si>
  <si>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</si>
  <si>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</si>
  <si>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</si>
  <si>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</si>
  <si>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</si>
  <si>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</si>
  <si>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</si>
  <si>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</si>
  <si>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</si>
  <si>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</si>
  <si>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</si>
  <si>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</si>
  <si>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</si>
  <si>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</si>
  <si>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</si>
  <si>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</si>
  <si>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</si>
  <si>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</si>
  <si>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</si>
  <si>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</si>
  <si>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</si>
  <si>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</si>
  <si>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</si>
  <si>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</si>
  <si>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</si>
  <si>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</si>
  <si>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</si>
  <si>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</si>
  <si>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</si>
  <si>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</si>
  <si>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</si>
  <si>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</si>
  <si>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</si>
  <si>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</si>
  <si>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</si>
  <si>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</si>
  <si>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</si>
  <si>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</si>
  <si>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</si>
  <si>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</si>
  <si>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</si>
  <si>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</si>
  <si>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</si>
  <si>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</si>
  <si>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</si>
  <si>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</si>
  <si>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</si>
  <si>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</si>
  <si>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</si>
  <si>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</si>
  <si>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</si>
  <si>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</si>
  <si>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</si>
  <si>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</si>
  <si>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</si>
  <si>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</si>
  <si>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</si>
  <si>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</si>
  <si>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</si>
  <si>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</si>
  <si>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</si>
  <si>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</si>
  <si>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</si>
  <si>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</si>
  <si>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</si>
  <si>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</si>
  <si>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</si>
  <si>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</si>
  <si>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</si>
  <si>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</si>
  <si>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</si>
  <si>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</si>
  <si>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</si>
  <si>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</si>
  <si>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</si>
  <si>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</si>
  <si>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</si>
  <si>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</si>
  <si>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</si>
  <si>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</si>
  <si>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</si>
  <si>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</si>
  <si>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</si>
  <si>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</si>
  <si>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</si>
  <si>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</si>
  <si>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</si>
  <si>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</si>
  <si>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</si>
  <si>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</si>
  <si>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</si>
  <si>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</si>
  <si>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</si>
  <si>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</si>
  <si>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</si>
  <si>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</si>
  <si>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</si>
  <si>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</si>
  <si>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</si>
  <si>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</si>
  <si>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</si>
  <si>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</si>
  <si>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</si>
  <si>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</si>
  <si>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</si>
  <si>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</si>
  <si>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</si>
  <si>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</si>
  <si>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</si>
  <si>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</si>
  <si>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</si>
  <si>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</si>
  <si>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</si>
  <si>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</si>
  <si>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</si>
  <si>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</si>
  <si>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</si>
  <si>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</si>
  <si>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</si>
  <si>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</si>
  <si>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</si>
  <si>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</si>
  <si>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</si>
  <si>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</si>
  <si>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</si>
  <si>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</si>
  <si>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</si>
  <si>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</si>
  <si>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</si>
  <si>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</si>
  <si>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</si>
  <si>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</si>
  <si>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</si>
  <si>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</si>
  <si>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</si>
  <si>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</si>
  <si>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</si>
  <si>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</si>
  <si>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</si>
  <si>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</si>
  <si>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</si>
  <si>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</si>
  <si>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</si>
  <si>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</si>
  <si>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</si>
  <si>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</si>
  <si>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</si>
  <si>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</si>
  <si>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</si>
  <si>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</si>
  <si>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</si>
  <si>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</si>
  <si>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</si>
  <si>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</si>
  <si>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</si>
  <si>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</si>
  <si>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</si>
  <si>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</si>
  <si>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</si>
  <si>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</si>
  <si>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</si>
  <si>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</si>
  <si>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</si>
  <si>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</si>
  <si>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</si>
  <si>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</si>
  <si>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</si>
  <si>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</si>
  <si>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</si>
  <si>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</si>
  <si>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</si>
  <si>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</si>
  <si>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</si>
  <si>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</si>
  <si>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</si>
  <si>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</si>
  <si>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</si>
  <si>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</si>
  <si>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</si>
  <si>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</si>
  <si>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</si>
  <si>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</si>
  <si>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</si>
  <si>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</si>
  <si>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</si>
  <si>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</si>
  <si>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</si>
  <si>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</si>
  <si>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</si>
  <si>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</si>
  <si>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</si>
  <si>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</si>
  <si>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</si>
  <si>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</si>
  <si>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</si>
  <si>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</si>
  <si>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</si>
  <si>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</si>
  <si>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</si>
  <si>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</si>
  <si>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</si>
  <si>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</si>
  <si>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</si>
  <si>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</si>
  <si>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</si>
  <si>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</si>
  <si>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</si>
  <si>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</si>
  <si>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</si>
  <si>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</si>
  <si>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</si>
  <si>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</si>
  <si>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</si>
  <si>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</si>
  <si>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</si>
  <si>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</si>
  <si>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</si>
  <si>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</si>
  <si>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</si>
  <si>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</si>
  <si>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</si>
  <si>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</si>
  <si>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</si>
  <si>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</si>
  <si>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</si>
  <si>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</si>
  <si>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</si>
  <si>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</si>
  <si>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</si>
  <si>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</si>
  <si>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</si>
  <si>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</si>
  <si>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</si>
  <si>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</si>
  <si>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</si>
  <si>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</si>
  <si>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</si>
  <si>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</si>
  <si>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</si>
  <si>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</si>
  <si>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</si>
  <si>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</si>
  <si>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</si>
  <si>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</si>
  <si>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</si>
  <si>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</si>
  <si>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</si>
  <si>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</si>
  <si>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</si>
  <si>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</si>
  <si>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</si>
  <si>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</si>
  <si>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</si>
  <si>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</si>
  <si>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</si>
  <si>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</si>
  <si>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</si>
  <si>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</si>
  <si>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</si>
  <si>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</si>
  <si>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</si>
  <si>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</si>
  <si>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</si>
  <si>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</si>
  <si>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</si>
  <si>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</si>
  <si>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</si>
  <si>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</si>
  <si>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</si>
  <si>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</si>
  <si>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</si>
  <si>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</si>
  <si>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</si>
  <si>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</si>
  <si>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</si>
  <si>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</si>
  <si>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</si>
  <si>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</si>
  <si>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</si>
  <si>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</si>
  <si>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</si>
  <si>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</si>
  <si>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</si>
  <si>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</si>
  <si>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</si>
  <si>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</si>
  <si>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</si>
  <si>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</si>
  <si>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</si>
  <si>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</si>
  <si>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</si>
  <si>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</si>
  <si>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</si>
  <si>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</si>
  <si>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</si>
  <si>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</si>
  <si>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</si>
  <si>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</si>
  <si>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</si>
  <si>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</si>
  <si>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</si>
  <si>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</si>
  <si>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</si>
  <si>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</si>
  <si>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</si>
  <si>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</si>
  <si>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</si>
  <si>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</si>
  <si>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</si>
  <si>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</si>
  <si>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</si>
  <si>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</si>
  <si>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</si>
  <si>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</si>
  <si>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</si>
  <si>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</si>
  <si>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</si>
  <si>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</si>
  <si>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</si>
  <si>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</si>
  <si>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</si>
  <si>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</si>
  <si>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</si>
  <si>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</si>
  <si>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</si>
  <si>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</si>
  <si>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</si>
  <si>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</si>
  <si>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</si>
  <si>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</si>
  <si>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</si>
  <si>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</si>
  <si>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</si>
  <si>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</si>
  <si>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</si>
  <si>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</si>
  <si>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</si>
  <si>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</si>
  <si>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</si>
  <si>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</si>
  <si>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</si>
  <si>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</si>
  <si>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</si>
  <si>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</si>
  <si>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</si>
  <si>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</si>
  <si>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</si>
  <si>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</si>
  <si>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</si>
  <si>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</si>
  <si>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</si>
  <si>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</si>
  <si>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</si>
  <si>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</si>
  <si>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</si>
  <si>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</si>
  <si>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</si>
  <si>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</si>
  <si>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</si>
  <si>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</si>
  <si>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</si>
  <si>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</si>
  <si>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</si>
  <si>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</si>
  <si>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</si>
  <si>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</si>
  <si>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</si>
  <si>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</si>
  <si>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</si>
  <si>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</si>
  <si>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</si>
  <si>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</si>
  <si>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</si>
  <si>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</si>
  <si>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</si>
  <si>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</si>
  <si>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</si>
  <si>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</si>
  <si>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</si>
  <si>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</si>
  <si>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</si>
  <si>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</si>
  <si>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</si>
  <si>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</si>
  <si>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</si>
  <si>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</si>
  <si>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</si>
  <si>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</si>
  <si>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</si>
  <si>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</si>
  <si>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</si>
  <si>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</si>
  <si>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</si>
  <si>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</si>
  <si>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</si>
  <si>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</si>
  <si>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</si>
  <si>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</si>
  <si>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</si>
  <si>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</si>
  <si>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</si>
  <si>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</si>
  <si>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</si>
  <si>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</si>
  <si>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</si>
  <si>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</si>
  <si>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</si>
  <si>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</si>
  <si>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</si>
  <si>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</si>
  <si>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</si>
  <si>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</si>
  <si>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</si>
  <si>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</si>
  <si>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</si>
  <si>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</si>
  <si>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</si>
  <si>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</si>
  <si>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</si>
  <si>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</si>
  <si>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</si>
  <si>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</si>
  <si>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</si>
  <si>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</si>
  <si>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</si>
  <si>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</si>
  <si>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</si>
  <si>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</si>
  <si>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</si>
  <si>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</si>
  <si>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</si>
  <si>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</si>
  <si>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</si>
  <si>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</si>
  <si>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</si>
  <si>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</si>
  <si>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</si>
  <si>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</si>
  <si>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</si>
  <si>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</si>
  <si>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</si>
  <si>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</si>
  <si>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</si>
  <si>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</si>
  <si>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</si>
  <si>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</si>
  <si>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</si>
  <si>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</si>
  <si>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</si>
  <si>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</si>
  <si>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</si>
  <si>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</si>
  <si>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</si>
  <si>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</si>
  <si>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</si>
  <si>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</si>
  <si>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</si>
  <si>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</si>
  <si>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</si>
  <si>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</si>
  <si>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</si>
  <si>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</si>
  <si>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</si>
  <si>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</si>
  <si>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</si>
  <si>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</si>
  <si>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</si>
  <si>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</si>
  <si>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</si>
  <si>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</si>
  <si>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</si>
  <si>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</si>
  <si>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</si>
  <si>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</si>
  <si>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</si>
  <si>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</si>
  <si>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</si>
  <si>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</si>
  <si>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</si>
  <si>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</si>
  <si>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</si>
  <si>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</si>
  <si>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</si>
  <si>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</si>
  <si>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</si>
  <si>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</si>
  <si>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</si>
  <si>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</si>
  <si>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</si>
  <si>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</si>
  <si>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</si>
  <si>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</si>
  <si>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</si>
  <si>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</si>
  <si>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</si>
  <si>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</si>
  <si>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</si>
  <si>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</si>
  <si>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</si>
  <si>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</si>
  <si>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</si>
  <si>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</si>
  <si>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</si>
  <si>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</si>
  <si>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</si>
  <si>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</si>
  <si>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</si>
  <si>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</si>
  <si>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</si>
  <si>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</si>
  <si>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</si>
  <si>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</si>
  <si>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</si>
  <si>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</si>
  <si>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</si>
  <si>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</si>
  <si>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</si>
  <si>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</si>
  <si>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</si>
  <si>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</si>
  <si>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</si>
  <si>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</si>
  <si>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</si>
  <si>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</si>
  <si>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</si>
  <si>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</si>
  <si>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</si>
  <si>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</si>
  <si>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</si>
  <si>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</si>
  <si>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</si>
  <si>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</si>
  <si>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</si>
  <si>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</si>
  <si>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</si>
  <si>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</si>
  <si>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</si>
  <si>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</si>
  <si>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</si>
  <si>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</si>
  <si>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</si>
  <si>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</si>
  <si>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</si>
  <si>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</si>
  <si>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</si>
  <si>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</si>
  <si>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</si>
  <si>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</si>
  <si>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</si>
  <si>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</si>
  <si>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</si>
  <si>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</si>
  <si>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</si>
  <si>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</si>
  <si>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</si>
  <si>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</si>
  <si>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</si>
  <si>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</si>
  <si>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</si>
  <si>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</si>
  <si>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</si>
  <si>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</si>
  <si>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</si>
  <si>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</si>
  <si>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</si>
  <si>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</si>
  <si>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</si>
  <si>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</si>
  <si>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</si>
  <si>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</si>
  <si>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</si>
  <si>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</si>
  <si>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</si>
  <si>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</si>
  <si>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</si>
  <si>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</si>
  <si>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</si>
  <si>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</si>
  <si>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</si>
  <si>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</si>
  <si>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</si>
  <si>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</si>
  <si>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</si>
  <si>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</si>
  <si>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</si>
  <si>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</si>
  <si>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</si>
  <si>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</si>
  <si>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</si>
  <si>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</si>
  <si>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</si>
  <si>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</si>
  <si>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</si>
  <si>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</si>
  <si>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</si>
  <si>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</si>
  <si>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</si>
  <si>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</si>
  <si>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</si>
  <si>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</si>
  <si>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</si>
  <si>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</si>
  <si>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</si>
  <si>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</si>
  <si>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</si>
  <si>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</si>
  <si>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</si>
  <si>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</si>
  <si>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</si>
  <si>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</si>
  <si>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</si>
  <si>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</si>
  <si>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</si>
  <si>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</si>
  <si>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</si>
  <si>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</si>
  <si>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</si>
  <si>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</si>
  <si>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</si>
  <si>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</si>
  <si>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</si>
  <si>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</si>
  <si>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</si>
  <si>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</si>
  <si>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</si>
  <si>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</si>
  <si>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</si>
  <si>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</si>
  <si>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</si>
  <si>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</si>
  <si>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</si>
  <si>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</si>
  <si>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</si>
  <si>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</si>
  <si>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</si>
  <si>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</si>
  <si>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</si>
  <si>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</si>
  <si>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</si>
  <si>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</si>
  <si>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</si>
  <si>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</si>
  <si>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</si>
  <si>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</si>
  <si>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</si>
  <si>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</si>
  <si>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</si>
  <si>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</si>
  <si>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</si>
  <si>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</si>
  <si>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</si>
  <si>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</si>
  <si>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</si>
  <si>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</si>
  <si>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</si>
  <si>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</si>
  <si>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</si>
  <si>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</si>
  <si>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</si>
  <si>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</si>
  <si>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</si>
  <si>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</si>
  <si>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</si>
  <si>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</si>
  <si>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</si>
  <si>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</si>
  <si>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</si>
  <si>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</si>
  <si>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</si>
  <si>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</si>
  <si>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</si>
  <si>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</si>
  <si>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</si>
  <si>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</si>
  <si>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</si>
  <si>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</si>
  <si>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</si>
  <si>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</si>
  <si>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</si>
  <si>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</si>
  <si>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</si>
  <si>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</si>
  <si>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</si>
  <si>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</si>
  <si>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</si>
  <si>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</si>
  <si>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</si>
  <si>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</si>
  <si>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</si>
  <si>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</si>
  <si>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</si>
  <si>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</si>
  <si>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</si>
  <si>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</si>
  <si>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</si>
  <si>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</si>
  <si>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</si>
  <si>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</si>
  <si>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</si>
  <si>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</si>
  <si>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</si>
  <si>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</si>
  <si>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</si>
  <si>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</si>
  <si>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</si>
  <si>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</si>
  <si>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</si>
  <si>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</si>
  <si>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</si>
  <si>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</si>
  <si>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</si>
  <si>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</si>
  <si>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</si>
  <si>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</si>
  <si>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</si>
  <si>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</si>
  <si>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</si>
  <si>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</si>
  <si>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</si>
  <si>
    <t>Ref: PBL/114/37/2022</t>
  </si>
  <si>
    <t>Date : 22/01/2023</t>
  </si>
  <si>
    <t>Buyers Purchase Statement of Sale No. 37 (2022-2023) Season held on 16th January, 2023</t>
  </si>
  <si>
    <t>SALE NO. 37</t>
  </si>
  <si>
    <t>Ref: PBL/114/26-35/2022</t>
  </si>
  <si>
    <t>Buyers Purchase Statement upto Sale No. 26-35 (2022-2023) Season</t>
  </si>
  <si>
    <t>3,27,246.00</t>
  </si>
  <si>
    <t>17,14,239.00</t>
  </si>
  <si>
    <t>3,48,762.0</t>
  </si>
  <si>
    <t>3,68,675.0</t>
  </si>
  <si>
    <t>7,58,36,297.00</t>
  </si>
  <si>
    <t>17,14,112.20</t>
  </si>
  <si>
    <t>6,41,569.50</t>
  </si>
  <si>
    <t>14,07,950.00</t>
  </si>
  <si>
    <t>10,80,135.50</t>
  </si>
  <si>
    <t>1,18,18,244.20</t>
  </si>
  <si>
    <t>11,01,653.00</t>
  </si>
  <si>
    <t>3,89,827.00</t>
  </si>
  <si>
    <t>45,25,789.40</t>
  </si>
  <si>
    <t>12,51,131.00</t>
  </si>
  <si>
    <t>39,03,542.00</t>
  </si>
  <si>
    <t>2,88,090.50</t>
  </si>
  <si>
    <t>17,05,621.50</t>
  </si>
  <si>
    <t>79,49,467.70</t>
  </si>
  <si>
    <t>5,89,115.00</t>
  </si>
  <si>
    <t>8,74,904.50</t>
  </si>
  <si>
    <t>3,51,200.00</t>
  </si>
  <si>
    <t>1,90,94,098.30</t>
  </si>
  <si>
    <t>36,29,112.10</t>
  </si>
  <si>
    <t>4,29,433.0</t>
  </si>
  <si>
    <t>5,24,675.1</t>
  </si>
  <si>
    <t>10,68,22,809.90</t>
  </si>
  <si>
    <t>2,39,300.00</t>
  </si>
  <si>
    <t>47,04,830.60</t>
  </si>
  <si>
    <t>27,53,509.50</t>
  </si>
  <si>
    <t>1,48,553.00</t>
  </si>
  <si>
    <t>17,88,364.50</t>
  </si>
  <si>
    <t>11,13,783.90</t>
  </si>
  <si>
    <t>4,40,918.00</t>
  </si>
  <si>
    <t>12,47,620.00</t>
  </si>
  <si>
    <t>30,45,406.00</t>
  </si>
  <si>
    <t>1,89,523.5</t>
  </si>
  <si>
    <t>2,12,672.5</t>
  </si>
  <si>
    <t>3,98,00,511.20</t>
  </si>
  <si>
    <t>23,27,496.50</t>
  </si>
  <si>
    <t>3,68,415.50</t>
  </si>
  <si>
    <t>2,87,634.50</t>
  </si>
  <si>
    <t>12,41,154.50</t>
  </si>
  <si>
    <t>32,46,542.40</t>
  </si>
  <si>
    <t>3,49,097.50</t>
  </si>
  <si>
    <t>12,64,620.30</t>
  </si>
  <si>
    <t>7,20,328.00</t>
  </si>
  <si>
    <t>1,97,087.50</t>
  </si>
  <si>
    <t>6,87,118.50</t>
  </si>
  <si>
    <t>6,33,595.40</t>
  </si>
  <si>
    <t>3,48,402.20</t>
  </si>
  <si>
    <t>7,06,104.00</t>
  </si>
  <si>
    <t>2,91,124.00</t>
  </si>
  <si>
    <t>1,02,90,051.80</t>
  </si>
  <si>
    <t>29,30,447.50</t>
  </si>
  <si>
    <t>13,84,043.00</t>
  </si>
  <si>
    <t>26,32,712.70</t>
  </si>
  <si>
    <t>16,10,251.00</t>
  </si>
  <si>
    <t>1,00,62,806.50</t>
  </si>
  <si>
    <t>79,56,627.90</t>
  </si>
  <si>
    <t>16,61,002.40</t>
  </si>
  <si>
    <t>1,47,992.5</t>
  </si>
  <si>
    <t>3,12,69,513.50</t>
  </si>
  <si>
    <t>4,69,631.50</t>
  </si>
  <si>
    <t>23,47,203.00</t>
  </si>
  <si>
    <t>18,52,665.0</t>
  </si>
  <si>
    <t>4,57,721.9</t>
  </si>
  <si>
    <t>23,10,386.9</t>
  </si>
  <si>
    <t>45,42,75,087.10</t>
  </si>
  <si>
    <t>2,09,666.00</t>
  </si>
  <si>
    <t>22,62,969.90</t>
  </si>
  <si>
    <t>3,82,856.80</t>
  </si>
  <si>
    <t>6,09,415.00</t>
  </si>
  <si>
    <t>3,97,243.50</t>
  </si>
  <si>
    <t>5,53,227.10</t>
  </si>
  <si>
    <t>16,07,916.70</t>
  </si>
  <si>
    <t>5,86,189.40</t>
  </si>
  <si>
    <t>1,42,610.00</t>
  </si>
  <si>
    <t>2,49,457.90</t>
  </si>
  <si>
    <t>19,15,430.50</t>
  </si>
  <si>
    <t>1,28,613.00</t>
  </si>
  <si>
    <t>1,39,953.20</t>
  </si>
  <si>
    <t>4,27,315.20</t>
  </si>
  <si>
    <t>4,81,052.50</t>
  </si>
  <si>
    <t>6,15,555.80</t>
  </si>
  <si>
    <t>3,07,925.00</t>
  </si>
  <si>
    <t>1,54,752.00</t>
  </si>
  <si>
    <t>8,68,207.50</t>
  </si>
  <si>
    <t>1,62,31,632.00</t>
  </si>
  <si>
    <t>Ref: PBL/114/38/2022</t>
  </si>
  <si>
    <t>Date : 29/01/2023</t>
  </si>
  <si>
    <t>Buyers Purchase Statement of Sale No. 38 (2022-2023) Season held on 23rd January, 2023</t>
  </si>
  <si>
    <t>SALE NO. 38</t>
  </si>
  <si>
    <t>1,03,02,829.60</t>
  </si>
  <si>
    <t>8,28,658.00</t>
  </si>
  <si>
    <t>6,23,328.10</t>
  </si>
  <si>
    <t>16,63,123.50</t>
  </si>
  <si>
    <t>4,03,916.50</t>
  </si>
  <si>
    <t>2,86,041.60</t>
  </si>
  <si>
    <t>2,16,000.00</t>
  </si>
  <si>
    <t>Haque Tea House</t>
  </si>
  <si>
    <t>1,51,064.80</t>
  </si>
  <si>
    <t>2,99,598.50</t>
  </si>
  <si>
    <t>2,30,805.50</t>
  </si>
  <si>
    <t>19,02,940.60</t>
  </si>
  <si>
    <t>21,42,709.00</t>
  </si>
  <si>
    <t>89,98,966.00</t>
  </si>
  <si>
    <t>9,51,082.80</t>
  </si>
  <si>
    <t>1,93,689.60</t>
  </si>
  <si>
    <t>3,36,550.10</t>
  </si>
  <si>
    <t>3,13,508.20</t>
  </si>
  <si>
    <t>1,50,048.50</t>
  </si>
  <si>
    <t>52,26,717.60</t>
  </si>
  <si>
    <t>2,26,772.00</t>
  </si>
  <si>
    <t>1,20,820.00</t>
  </si>
  <si>
    <t>11,40,214.50</t>
  </si>
  <si>
    <t>4,81,387.50</t>
  </si>
  <si>
    <t>4,41,949.60</t>
  </si>
  <si>
    <t>8,63,832.90</t>
  </si>
  <si>
    <t>7,49,129.50</t>
  </si>
  <si>
    <t>9,92,612.50</t>
  </si>
  <si>
    <t>20,43,895.20</t>
  </si>
  <si>
    <t>30,20,169.50</t>
  </si>
  <si>
    <t>REVISED</t>
  </si>
  <si>
    <t>Ref: PBL/114/39/2022</t>
  </si>
  <si>
    <t>Date : 05/02/2023</t>
  </si>
  <si>
    <t>Buyers Purchase Statement of Sale No. 39 (2022-2023) Season held on 30th January, 2023</t>
  </si>
  <si>
    <t>SALE NO. 39</t>
  </si>
  <si>
    <t>Date: 05/02/2022</t>
  </si>
  <si>
    <t>Auction Average of Sale No. 39 held on 30th January, 2023</t>
  </si>
  <si>
    <t xml:space="preserve">         Date : 05/02/2023</t>
  </si>
  <si>
    <t>Sale No. 39</t>
  </si>
  <si>
    <t>Upto Sale No. 39 (Includes Sreemongal Auction)</t>
  </si>
  <si>
    <t>95,42,662.50</t>
  </si>
  <si>
    <t>6,15,451.00</t>
  </si>
  <si>
    <t>1,39,580.00</t>
  </si>
  <si>
    <t>11,17,226.00</t>
  </si>
  <si>
    <t>7,97,540.10</t>
  </si>
  <si>
    <t>1,69,595.00</t>
  </si>
  <si>
    <t>2,67,598.00</t>
  </si>
  <si>
    <t>11,23,760.00</t>
  </si>
  <si>
    <t>9,77,163.70</t>
  </si>
  <si>
    <t>Dulal &amp; Sons</t>
  </si>
  <si>
    <t>2,23,622.00</t>
  </si>
  <si>
    <t>6,01,993.00</t>
  </si>
  <si>
    <t>3,77,289.50</t>
  </si>
  <si>
    <t>5,94,688.50</t>
  </si>
  <si>
    <t>53,07,284.70</t>
  </si>
  <si>
    <t>1,57,622.40</t>
  </si>
  <si>
    <t>33,68,216.10</t>
  </si>
  <si>
    <t>1,10,323.20</t>
  </si>
  <si>
    <t>4,12,211.60</t>
  </si>
  <si>
    <t>1,29,409.00</t>
  </si>
  <si>
    <t>12,93,347.50</t>
  </si>
  <si>
    <t>2,73,379.00</t>
  </si>
  <si>
    <t>2,12,492.00</t>
  </si>
  <si>
    <t>7,41,741.50</t>
  </si>
  <si>
    <t>12,07,510.10</t>
  </si>
  <si>
    <t>10,17,393.50</t>
  </si>
  <si>
    <t>10,36,184.80</t>
  </si>
  <si>
    <t>10,83,077.00</t>
  </si>
  <si>
    <t>1,82,047.5</t>
  </si>
  <si>
    <t>2,14,772.0</t>
  </si>
  <si>
    <t>3,64,51,654.90</t>
  </si>
  <si>
    <t>Ref: PBL/114/20sree/2022</t>
  </si>
  <si>
    <t>Buyers Purchase Statement of Sale No. 20 (Sreemongal) (2022-2023) Season held on 1st February, 2023</t>
  </si>
  <si>
    <t>SALE NO. 20 (Sreemongal)</t>
  </si>
  <si>
    <t>Auction Average of Sale No. 20 (Sreemongal) held on 1st February, 2023</t>
  </si>
  <si>
    <t>Sale No. 20 (Sreemongal)</t>
  </si>
  <si>
    <t>4,86,078.00</t>
  </si>
  <si>
    <t>2,77,664.50</t>
  </si>
  <si>
    <t>12,05,413.50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</si>
</sst>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trike/>
      <sz val="11"/>
      <name val="Arial"/>
      <family val="2"/>
    </font>
    <font>
      <b/>
      <u val="singleAccounting"/>
      <sz val="11"/>
      <name val="Tahoma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Accounting"/>
      <sz val="10"/>
      <color indexed="8"/>
      <name val="Calibri"/>
      <family val="2"/>
    </font>
    <font>
      <b/>
      <u val="singleAccounting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u val="single"/>
      <sz val="10"/>
      <name val="Tahoma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 val="singleAccounting"/>
      <sz val="10"/>
      <color theme="1"/>
      <name val="Calibri"/>
      <family val="2"/>
    </font>
    <font>
      <b/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sz val="9"/>
      <color theme="1"/>
      <name val="Times New Roman"/>
      <family val="1"/>
    </font>
    <font>
      <b/>
      <u val="single"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3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98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6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117" fillId="0" borderId="0" xfId="82" applyNumberFormat="1" applyFont="1">
      <alignment/>
      <protection/>
    </xf>
    <xf numFmtId="164" fontId="117" fillId="0" borderId="0" xfId="49" applyNumberFormat="1" applyFont="1" applyAlignment="1">
      <alignment/>
    </xf>
    <xf numFmtId="165" fontId="117" fillId="0" borderId="0" xfId="49" applyNumberFormat="1" applyFont="1" applyAlignment="1">
      <alignment/>
    </xf>
    <xf numFmtId="165" fontId="117" fillId="0" borderId="0" xfId="64" applyNumberFormat="1" applyFont="1" applyAlignment="1">
      <alignment horizontal="right"/>
    </xf>
    <xf numFmtId="164" fontId="117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118" fillId="0" borderId="0" xfId="0" applyFont="1" applyAlignment="1">
      <alignment/>
    </xf>
    <xf numFmtId="0" fontId="118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19" fillId="0" borderId="0" xfId="0" applyNumberFormat="1" applyFont="1" applyAlignment="1">
      <alignment/>
    </xf>
    <xf numFmtId="1" fontId="119" fillId="0" borderId="0" xfId="0" applyNumberFormat="1" applyFont="1" applyAlignment="1">
      <alignment horizontal="right"/>
    </xf>
    <xf numFmtId="165" fontId="119" fillId="0" borderId="0" xfId="42" applyNumberFormat="1" applyFont="1" applyAlignment="1">
      <alignment horizontal="right"/>
    </xf>
    <xf numFmtId="43" fontId="119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118" fillId="0" borderId="0" xfId="82" applyNumberFormat="1" applyFont="1">
      <alignment/>
      <protection/>
    </xf>
    <xf numFmtId="164" fontId="118" fillId="0" borderId="0" xfId="49" applyNumberFormat="1" applyFont="1" applyAlignment="1">
      <alignment/>
    </xf>
    <xf numFmtId="165" fontId="118" fillId="0" borderId="0" xfId="49" applyNumberFormat="1" applyFont="1" applyAlignment="1">
      <alignment/>
    </xf>
    <xf numFmtId="165" fontId="118" fillId="0" borderId="0" xfId="64" applyNumberFormat="1" applyFont="1" applyAlignment="1">
      <alignment horizontal="right"/>
    </xf>
    <xf numFmtId="164" fontId="118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20" fillId="0" borderId="0" xfId="42" applyNumberFormat="1" applyFont="1" applyAlignment="1">
      <alignment/>
    </xf>
    <xf numFmtId="165" fontId="120" fillId="0" borderId="0" xfId="42" applyNumberFormat="1" applyFont="1" applyAlignment="1">
      <alignment/>
    </xf>
    <xf numFmtId="165" fontId="120" fillId="0" borderId="0" xfId="42" applyNumberFormat="1" applyFont="1" applyAlignment="1">
      <alignment/>
    </xf>
    <xf numFmtId="43" fontId="120" fillId="0" borderId="0" xfId="42" applyFont="1" applyAlignment="1">
      <alignment horizontal="right"/>
    </xf>
    <xf numFmtId="43" fontId="120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21" fillId="0" borderId="0" xfId="0" applyNumberFormat="1" applyFont="1" applyAlignment="1">
      <alignment/>
    </xf>
    <xf numFmtId="1" fontId="121" fillId="0" borderId="0" xfId="0" applyNumberFormat="1" applyFont="1" applyAlignment="1">
      <alignment horizontal="right"/>
    </xf>
    <xf numFmtId="0" fontId="122" fillId="0" borderId="0" xfId="0" applyFont="1" applyAlignment="1">
      <alignment horizontal="right"/>
    </xf>
    <xf numFmtId="3" fontId="121" fillId="0" borderId="0" xfId="0" applyNumberFormat="1" applyFont="1" applyAlignment="1">
      <alignment horizontal="right"/>
    </xf>
    <xf numFmtId="165" fontId="121" fillId="0" borderId="0" xfId="42" applyNumberFormat="1" applyFont="1" applyAlignment="1">
      <alignment horizontal="right"/>
    </xf>
    <xf numFmtId="43" fontId="121" fillId="0" borderId="0" xfId="42" applyFont="1" applyAlignment="1">
      <alignment horizontal="right"/>
    </xf>
    <xf numFmtId="49" fontId="122" fillId="0" borderId="0" xfId="82" applyNumberFormat="1" applyFont="1">
      <alignment/>
      <protection/>
    </xf>
    <xf numFmtId="164" fontId="122" fillId="0" borderId="0" xfId="49" applyNumberFormat="1" applyFont="1" applyAlignment="1">
      <alignment/>
    </xf>
    <xf numFmtId="165" fontId="122" fillId="0" borderId="0" xfId="49" applyNumberFormat="1" applyFont="1" applyAlignment="1">
      <alignment/>
    </xf>
    <xf numFmtId="165" fontId="122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22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118" fillId="0" borderId="0" xfId="0" applyNumberFormat="1" applyFont="1" applyAlignment="1">
      <alignment/>
    </xf>
    <xf numFmtId="1" fontId="123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23" fillId="0" borderId="0" xfId="42" applyNumberFormat="1" applyFont="1" applyAlignment="1">
      <alignment horizontal="right"/>
    </xf>
    <xf numFmtId="165" fontId="123" fillId="0" borderId="0" xfId="42" applyNumberFormat="1" applyFont="1" applyAlignment="1">
      <alignment/>
    </xf>
    <xf numFmtId="43" fontId="123" fillId="0" borderId="0" xfId="42" applyFont="1" applyAlignment="1">
      <alignment horizontal="right"/>
    </xf>
    <xf numFmtId="43" fontId="123" fillId="0" borderId="0" xfId="42" applyFont="1" applyAlignment="1">
      <alignment/>
    </xf>
    <xf numFmtId="0" fontId="124" fillId="0" borderId="0" xfId="0" applyFont="1" applyAlignment="1">
      <alignment horizontal="right"/>
    </xf>
    <xf numFmtId="1" fontId="123" fillId="0" borderId="0" xfId="0" applyNumberFormat="1" applyFont="1" applyAlignment="1">
      <alignment/>
    </xf>
    <xf numFmtId="165" fontId="123" fillId="0" borderId="0" xfId="42" applyNumberFormat="1" applyFont="1" applyAlignment="1">
      <alignment/>
    </xf>
    <xf numFmtId="0" fontId="124" fillId="0" borderId="0" xfId="0" applyFont="1" applyAlignment="1">
      <alignment/>
    </xf>
    <xf numFmtId="3" fontId="123" fillId="0" borderId="0" xfId="0" applyNumberFormat="1" applyFont="1" applyAlignment="1">
      <alignment/>
    </xf>
    <xf numFmtId="3" fontId="123" fillId="0" borderId="0" xfId="0" applyNumberFormat="1" applyFont="1" applyAlignment="1">
      <alignment horizontal="right"/>
    </xf>
    <xf numFmtId="49" fontId="121" fillId="0" borderId="0" xfId="0" applyNumberFormat="1" applyFont="1" applyAlignment="1">
      <alignment horizontal="left"/>
    </xf>
    <xf numFmtId="165" fontId="121" fillId="0" borderId="0" xfId="42" applyNumberFormat="1" applyFont="1" applyAlignment="1">
      <alignment/>
    </xf>
    <xf numFmtId="1" fontId="121" fillId="0" borderId="0" xfId="0" applyNumberFormat="1" applyFont="1" applyAlignment="1">
      <alignment/>
    </xf>
    <xf numFmtId="165" fontId="121" fillId="0" borderId="0" xfId="42" applyNumberFormat="1" applyFont="1" applyAlignment="1">
      <alignment/>
    </xf>
    <xf numFmtId="0" fontId="122" fillId="0" borderId="0" xfId="0" applyFont="1" applyAlignment="1">
      <alignment/>
    </xf>
    <xf numFmtId="3" fontId="121" fillId="0" borderId="0" xfId="0" applyNumberFormat="1" applyFont="1" applyAlignment="1">
      <alignment/>
    </xf>
    <xf numFmtId="43" fontId="121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25" fillId="0" borderId="0" xfId="0" applyNumberFormat="1" applyFont="1" applyAlignment="1">
      <alignment/>
    </xf>
    <xf numFmtId="164" fontId="126" fillId="0" borderId="0" xfId="42" applyNumberFormat="1" applyFont="1" applyAlignment="1">
      <alignment/>
    </xf>
    <xf numFmtId="165" fontId="126" fillId="0" borderId="0" xfId="42" applyNumberFormat="1" applyFont="1" applyAlignment="1">
      <alignment/>
    </xf>
    <xf numFmtId="165" fontId="126" fillId="0" borderId="0" xfId="42" applyNumberFormat="1" applyFont="1" applyAlignment="1">
      <alignment/>
    </xf>
    <xf numFmtId="43" fontId="126" fillId="0" borderId="0" xfId="42" applyFont="1" applyAlignment="1">
      <alignment horizontal="right"/>
    </xf>
    <xf numFmtId="43" fontId="126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19" fillId="0" borderId="0" xfId="0" applyNumberFormat="1" applyFont="1" applyAlignment="1">
      <alignment horizontal="right"/>
    </xf>
    <xf numFmtId="165" fontId="119" fillId="0" borderId="0" xfId="42" applyNumberFormat="1" applyFont="1" applyAlignment="1">
      <alignment/>
    </xf>
    <xf numFmtId="165" fontId="119" fillId="0" borderId="0" xfId="42" applyNumberFormat="1" applyFont="1" applyAlignment="1">
      <alignment/>
    </xf>
    <xf numFmtId="43" fontId="119" fillId="0" borderId="0" xfId="42" applyFont="1" applyAlignment="1">
      <alignment/>
    </xf>
    <xf numFmtId="3" fontId="119" fillId="0" borderId="0" xfId="0" applyNumberFormat="1" applyFont="1" applyAlignment="1">
      <alignment/>
    </xf>
    <xf numFmtId="1" fontId="119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23" fillId="0" borderId="0" xfId="42" applyNumberFormat="1" applyFont="1" applyAlignment="1">
      <alignment horizontal="right"/>
    </xf>
    <xf numFmtId="164" fontId="124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23" fillId="0" borderId="0" xfId="0" applyNumberFormat="1" applyFont="1" applyAlignment="1">
      <alignment/>
    </xf>
    <xf numFmtId="164" fontId="123" fillId="0" borderId="0" xfId="42" applyNumberFormat="1" applyFont="1" applyAlignment="1">
      <alignment/>
    </xf>
    <xf numFmtId="164" fontId="127" fillId="0" borderId="0" xfId="42" applyNumberFormat="1" applyFont="1" applyAlignment="1">
      <alignment/>
    </xf>
    <xf numFmtId="43" fontId="123" fillId="0" borderId="0" xfId="42" applyFont="1" applyAlignment="1">
      <alignment/>
    </xf>
    <xf numFmtId="49" fontId="127" fillId="0" borderId="0" xfId="82" applyNumberFormat="1" applyFont="1">
      <alignment/>
      <protection/>
    </xf>
    <xf numFmtId="165" fontId="127" fillId="0" borderId="0" xfId="49" applyNumberFormat="1" applyFont="1" applyAlignment="1">
      <alignment/>
    </xf>
    <xf numFmtId="164" fontId="127" fillId="0" borderId="0" xfId="49" applyNumberFormat="1" applyFont="1" applyAlignment="1">
      <alignment/>
    </xf>
    <xf numFmtId="165" fontId="127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27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6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6" applyNumberFormat="1" applyFont="1" applyAlignment="1">
      <alignment/>
    </xf>
    <xf numFmtId="164" fontId="127" fillId="0" borderId="0" xfId="64" applyNumberFormat="1" applyFont="1" applyAlignment="1">
      <alignment horizontal="left"/>
    </xf>
    <xf numFmtId="3" fontId="120" fillId="0" borderId="0" xfId="0" applyNumberFormat="1" applyFont="1" applyAlignment="1">
      <alignment/>
    </xf>
    <xf numFmtId="165" fontId="120" fillId="0" borderId="0" xfId="42" applyNumberFormat="1" applyFont="1" applyAlignment="1">
      <alignment horizontal="right"/>
    </xf>
    <xf numFmtId="1" fontId="12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24" fillId="0" borderId="0" xfId="42" applyFont="1" applyAlignment="1">
      <alignment/>
    </xf>
    <xf numFmtId="164" fontId="124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21" fillId="0" borderId="0" xfId="42" applyNumberFormat="1" applyFont="1" applyAlignment="1">
      <alignment/>
    </xf>
    <xf numFmtId="164" fontId="122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22" fillId="0" borderId="0" xfId="64" applyNumberFormat="1" applyFont="1" applyAlignment="1">
      <alignment horizontal="left"/>
    </xf>
    <xf numFmtId="43" fontId="122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28" fillId="0" borderId="0" xfId="0" applyFont="1" applyAlignment="1">
      <alignment/>
    </xf>
    <xf numFmtId="0" fontId="70" fillId="0" borderId="0" xfId="0" applyFont="1" applyBorder="1" applyAlignment="1">
      <alignment/>
    </xf>
    <xf numFmtId="164" fontId="70" fillId="0" borderId="0" xfId="49" applyNumberFormat="1" applyFont="1" applyBorder="1" applyAlignment="1">
      <alignment/>
    </xf>
    <xf numFmtId="165" fontId="70" fillId="0" borderId="0" xfId="49" applyNumberFormat="1" applyFont="1" applyBorder="1" applyAlignment="1">
      <alignment/>
    </xf>
    <xf numFmtId="165" fontId="70" fillId="0" borderId="0" xfId="49" applyNumberFormat="1" applyFont="1" applyBorder="1" applyAlignment="1">
      <alignment horizontal="right"/>
    </xf>
    <xf numFmtId="43" fontId="70" fillId="0" borderId="0" xfId="49" applyFont="1" applyBorder="1" applyAlignment="1">
      <alignment horizontal="right"/>
    </xf>
    <xf numFmtId="0" fontId="70" fillId="0" borderId="0" xfId="0" applyFont="1" applyBorder="1" applyAlignment="1">
      <alignment horizontal="center"/>
    </xf>
    <xf numFmtId="168" fontId="70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165" fontId="70" fillId="0" borderId="0" xfId="49" applyNumberFormat="1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164" fontId="71" fillId="0" borderId="0" xfId="49" applyNumberFormat="1" applyFont="1" applyBorder="1" applyAlignment="1">
      <alignment horizontal="center"/>
    </xf>
    <xf numFmtId="165" fontId="71" fillId="0" borderId="0" xfId="49" applyNumberFormat="1" applyFont="1" applyBorder="1" applyAlignment="1">
      <alignment horizontal="center"/>
    </xf>
    <xf numFmtId="165" fontId="71" fillId="0" borderId="0" xfId="49" applyNumberFormat="1" applyFont="1" applyBorder="1" applyAlignment="1">
      <alignment horizontal="right"/>
    </xf>
    <xf numFmtId="43" fontId="71" fillId="0" borderId="0" xfId="49" applyFont="1" applyBorder="1" applyAlignment="1">
      <alignment horizontal="right"/>
    </xf>
    <xf numFmtId="0" fontId="71" fillId="0" borderId="0" xfId="0" applyFont="1" applyBorder="1" applyAlignment="1">
      <alignment horizontal="center"/>
    </xf>
    <xf numFmtId="43" fontId="71" fillId="0" borderId="0" xfId="49" applyFont="1" applyBorder="1" applyAlignment="1">
      <alignment horizontal="center"/>
    </xf>
    <xf numFmtId="164" fontId="71" fillId="0" borderId="0" xfId="49" applyNumberFormat="1" applyFont="1" applyBorder="1" applyAlignment="1">
      <alignment horizontal="right"/>
    </xf>
    <xf numFmtId="49" fontId="129" fillId="0" borderId="0" xfId="0" applyNumberFormat="1" applyFont="1" applyAlignment="1">
      <alignment/>
    </xf>
    <xf numFmtId="164" fontId="130" fillId="0" borderId="0" xfId="42" applyNumberFormat="1" applyFont="1" applyAlignment="1">
      <alignment horizontal="right"/>
    </xf>
    <xf numFmtId="165" fontId="130" fillId="0" borderId="0" xfId="42" applyNumberFormat="1" applyFont="1" applyAlignment="1">
      <alignment horizontal="right"/>
    </xf>
    <xf numFmtId="43" fontId="130" fillId="0" borderId="0" xfId="42" applyFont="1" applyAlignment="1">
      <alignment horizontal="right"/>
    </xf>
    <xf numFmtId="4" fontId="130" fillId="0" borderId="0" xfId="42" applyNumberFormat="1" applyFont="1" applyAlignment="1">
      <alignment horizontal="right"/>
    </xf>
    <xf numFmtId="164" fontId="74" fillId="0" borderId="0" xfId="42" applyNumberFormat="1" applyFont="1" applyBorder="1" applyAlignment="1">
      <alignment horizontal="right"/>
    </xf>
    <xf numFmtId="165" fontId="74" fillId="0" borderId="0" xfId="42" applyNumberFormat="1" applyFont="1" applyBorder="1" applyAlignment="1">
      <alignment horizontal="right"/>
    </xf>
    <xf numFmtId="43" fontId="74" fillId="0" borderId="0" xfId="42" applyFont="1" applyBorder="1" applyAlignment="1">
      <alignment horizontal="right"/>
    </xf>
    <xf numFmtId="0" fontId="71" fillId="33" borderId="0" xfId="0" applyFont="1" applyFill="1" applyBorder="1" applyAlignment="1">
      <alignment/>
    </xf>
    <xf numFmtId="164" fontId="71" fillId="33" borderId="0" xfId="49" applyNumberFormat="1" applyFont="1" applyFill="1" applyBorder="1" applyAlignment="1">
      <alignment horizontal="right"/>
    </xf>
    <xf numFmtId="165" fontId="71" fillId="33" borderId="0" xfId="49" applyNumberFormat="1" applyFont="1" applyFill="1" applyBorder="1" applyAlignment="1">
      <alignment horizontal="right"/>
    </xf>
    <xf numFmtId="164" fontId="71" fillId="33" borderId="0" xfId="49" applyNumberFormat="1" applyFont="1" applyFill="1" applyBorder="1" applyAlignment="1">
      <alignment horizontal="center"/>
    </xf>
    <xf numFmtId="165" fontId="71" fillId="33" borderId="0" xfId="49" applyNumberFormat="1" applyFont="1" applyFill="1" applyBorder="1" applyAlignment="1">
      <alignment horizontal="center"/>
    </xf>
    <xf numFmtId="43" fontId="74" fillId="0" borderId="0" xfId="49" applyFont="1" applyBorder="1" applyAlignment="1">
      <alignment horizontal="right"/>
    </xf>
    <xf numFmtId="164" fontId="129" fillId="0" borderId="0" xfId="42" applyNumberFormat="1" applyFont="1" applyAlignment="1">
      <alignment horizontal="right"/>
    </xf>
    <xf numFmtId="165" fontId="129" fillId="0" borderId="0" xfId="42" applyNumberFormat="1" applyFont="1" applyAlignment="1">
      <alignment horizontal="right"/>
    </xf>
    <xf numFmtId="43" fontId="129" fillId="0" borderId="0" xfId="42" applyFont="1" applyAlignment="1">
      <alignment horizontal="right"/>
    </xf>
    <xf numFmtId="164" fontId="131" fillId="0" borderId="0" xfId="42" applyNumberFormat="1" applyFont="1" applyAlignment="1">
      <alignment horizontal="right"/>
    </xf>
    <xf numFmtId="49" fontId="131" fillId="0" borderId="0" xfId="82" applyNumberFormat="1" applyFont="1">
      <alignment/>
      <protection/>
    </xf>
    <xf numFmtId="164" fontId="131" fillId="0" borderId="0" xfId="49" applyNumberFormat="1" applyFont="1" applyAlignment="1">
      <alignment/>
    </xf>
    <xf numFmtId="165" fontId="131" fillId="0" borderId="0" xfId="49" applyNumberFormat="1" applyFont="1" applyAlignment="1">
      <alignment/>
    </xf>
    <xf numFmtId="165" fontId="131" fillId="0" borderId="0" xfId="64" applyNumberFormat="1" applyFont="1" applyAlignment="1">
      <alignment horizontal="right"/>
    </xf>
    <xf numFmtId="43" fontId="70" fillId="33" borderId="0" xfId="49" applyFont="1" applyFill="1" applyBorder="1" applyAlignment="1">
      <alignment horizontal="right"/>
    </xf>
    <xf numFmtId="164" fontId="131" fillId="0" borderId="0" xfId="64" applyNumberFormat="1" applyFont="1" applyAlignment="1">
      <alignment horizontal="center"/>
    </xf>
    <xf numFmtId="0" fontId="70" fillId="0" borderId="0" xfId="0" applyFont="1" applyAlignment="1">
      <alignment horizontal="center"/>
    </xf>
    <xf numFmtId="164" fontId="12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2" fillId="0" borderId="0" xfId="0" applyFont="1" applyAlignment="1">
      <alignment/>
    </xf>
    <xf numFmtId="165" fontId="132" fillId="0" borderId="0" xfId="42" applyNumberFormat="1" applyFont="1" applyAlignment="1">
      <alignment/>
    </xf>
    <xf numFmtId="43" fontId="132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33" fillId="0" borderId="0" xfId="42" applyNumberFormat="1" applyFont="1" applyAlignment="1">
      <alignment horizontal="right"/>
    </xf>
    <xf numFmtId="165" fontId="133" fillId="0" borderId="0" xfId="42" applyNumberFormat="1" applyFont="1" applyAlignment="1">
      <alignment horizontal="right"/>
    </xf>
    <xf numFmtId="1" fontId="133" fillId="0" borderId="0" xfId="0" applyNumberFormat="1" applyFont="1" applyAlignment="1">
      <alignment horizontal="right"/>
    </xf>
    <xf numFmtId="43" fontId="133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19" fillId="0" borderId="0" xfId="42" applyNumberFormat="1" applyFont="1" applyAlignment="1">
      <alignment horizontal="right"/>
    </xf>
    <xf numFmtId="164" fontId="118" fillId="0" borderId="0" xfId="42" applyNumberFormat="1" applyFont="1" applyAlignment="1">
      <alignment horizontal="right"/>
    </xf>
    <xf numFmtId="164" fontId="134" fillId="0" borderId="0" xfId="42" applyNumberFormat="1" applyFont="1" applyAlignment="1">
      <alignment horizontal="right"/>
    </xf>
    <xf numFmtId="165" fontId="134" fillId="0" borderId="0" xfId="42" applyNumberFormat="1" applyFont="1" applyAlignment="1">
      <alignment horizontal="right"/>
    </xf>
    <xf numFmtId="43" fontId="134" fillId="0" borderId="0" xfId="42" applyFont="1" applyAlignment="1">
      <alignment horizontal="right"/>
    </xf>
    <xf numFmtId="164" fontId="119" fillId="0" borderId="0" xfId="42" applyNumberFormat="1" applyFont="1" applyAlignment="1">
      <alignment/>
    </xf>
    <xf numFmtId="164" fontId="118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118" fillId="0" borderId="0" xfId="64" applyNumberFormat="1" applyFont="1" applyAlignment="1">
      <alignment horizontal="left"/>
    </xf>
    <xf numFmtId="43" fontId="118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118" fillId="0" borderId="0" xfId="42" applyNumberFormat="1" applyFont="1" applyAlignment="1">
      <alignment/>
    </xf>
    <xf numFmtId="165" fontId="124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118" fillId="0" borderId="0" xfId="42" applyNumberFormat="1" applyFont="1" applyAlignment="1">
      <alignment horizontal="right"/>
    </xf>
    <xf numFmtId="165" fontId="118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118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34" fillId="0" borderId="0" xfId="42" applyNumberFormat="1" applyFont="1" applyAlignment="1">
      <alignment/>
    </xf>
    <xf numFmtId="165" fontId="134" fillId="0" borderId="0" xfId="42" applyNumberFormat="1" applyFont="1" applyAlignment="1">
      <alignment/>
    </xf>
    <xf numFmtId="165" fontId="134" fillId="0" borderId="0" xfId="42" applyNumberFormat="1" applyFont="1" applyAlignment="1">
      <alignment/>
    </xf>
    <xf numFmtId="43" fontId="134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6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32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6" applyNumberFormat="1" applyFont="1" applyBorder="1" applyAlignment="1">
      <alignment/>
    </xf>
    <xf numFmtId="3" fontId="133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35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6" applyNumberFormat="1" applyFont="1" applyBorder="1" applyAlignment="1">
      <alignment/>
    </xf>
    <xf numFmtId="43" fontId="133" fillId="0" borderId="0" xfId="42" applyFont="1" applyAlignment="1">
      <alignment/>
    </xf>
    <xf numFmtId="0" fontId="136" fillId="0" borderId="0" xfId="0" applyFont="1" applyAlignment="1">
      <alignment/>
    </xf>
    <xf numFmtId="10" fontId="16" fillId="0" borderId="0" xfId="86" applyNumberFormat="1" applyFont="1" applyAlignment="1">
      <alignment/>
    </xf>
    <xf numFmtId="164" fontId="135" fillId="0" borderId="0" xfId="42" applyNumberFormat="1" applyFont="1" applyAlignment="1">
      <alignment horizontal="right"/>
    </xf>
    <xf numFmtId="0" fontId="131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37" fillId="0" borderId="0" xfId="0" applyNumberFormat="1" applyFont="1" applyAlignment="1">
      <alignment/>
    </xf>
    <xf numFmtId="164" fontId="138" fillId="0" borderId="0" xfId="42" applyNumberFormat="1" applyFont="1" applyAlignment="1">
      <alignment horizontal="right"/>
    </xf>
    <xf numFmtId="165" fontId="138" fillId="0" borderId="0" xfId="42" applyNumberFormat="1" applyFont="1" applyAlignment="1">
      <alignment horizontal="right"/>
    </xf>
    <xf numFmtId="43" fontId="138" fillId="0" borderId="0" xfId="42" applyFont="1" applyAlignment="1">
      <alignment horizontal="right"/>
    </xf>
    <xf numFmtId="4" fontId="138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37" fillId="0" borderId="0" xfId="0" applyNumberFormat="1" applyFont="1" applyAlignment="1">
      <alignment horizontal="right"/>
    </xf>
    <xf numFmtId="165" fontId="137" fillId="0" borderId="0" xfId="42" applyNumberFormat="1" applyFont="1" applyAlignment="1">
      <alignment horizontal="right"/>
    </xf>
    <xf numFmtId="43" fontId="137" fillId="0" borderId="0" xfId="42" applyFont="1" applyAlignment="1">
      <alignment horizontal="right"/>
    </xf>
    <xf numFmtId="3" fontId="137" fillId="0" borderId="0" xfId="0" applyNumberFormat="1" applyFont="1" applyAlignment="1">
      <alignment horizontal="right"/>
    </xf>
    <xf numFmtId="0" fontId="139" fillId="0" borderId="0" xfId="0" applyFont="1" applyAlignment="1">
      <alignment horizontal="right"/>
    </xf>
    <xf numFmtId="164" fontId="137" fillId="0" borderId="0" xfId="42" applyNumberFormat="1" applyFont="1" applyAlignment="1">
      <alignment horizontal="right"/>
    </xf>
    <xf numFmtId="49" fontId="139" fillId="0" borderId="0" xfId="82" applyNumberFormat="1" applyFont="1">
      <alignment/>
      <protection/>
    </xf>
    <xf numFmtId="164" fontId="139" fillId="0" borderId="0" xfId="49" applyNumberFormat="1" applyFont="1" applyAlignment="1">
      <alignment/>
    </xf>
    <xf numFmtId="165" fontId="139" fillId="0" borderId="0" xfId="49" applyNumberFormat="1" applyFont="1" applyAlignment="1">
      <alignment/>
    </xf>
    <xf numFmtId="165" fontId="139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39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2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20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6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40" fillId="0" borderId="0" xfId="0" applyNumberFormat="1" applyFont="1" applyAlignment="1">
      <alignment/>
    </xf>
    <xf numFmtId="1" fontId="141" fillId="0" borderId="0" xfId="0" applyNumberFormat="1" applyFont="1" applyAlignment="1">
      <alignment horizontal="right"/>
    </xf>
    <xf numFmtId="165" fontId="141" fillId="0" borderId="0" xfId="42" applyNumberFormat="1" applyFont="1" applyAlignment="1">
      <alignment horizontal="right"/>
    </xf>
    <xf numFmtId="43" fontId="141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42" fillId="0" borderId="0" xfId="0" applyNumberFormat="1" applyFont="1" applyAlignment="1">
      <alignment/>
    </xf>
    <xf numFmtId="165" fontId="142" fillId="0" borderId="0" xfId="42" applyNumberFormat="1" applyFont="1" applyAlignment="1">
      <alignment/>
    </xf>
    <xf numFmtId="165" fontId="142" fillId="0" borderId="0" xfId="42" applyNumberFormat="1" applyFont="1" applyAlignment="1">
      <alignment/>
    </xf>
    <xf numFmtId="43" fontId="142" fillId="0" borderId="0" xfId="42" applyFont="1" applyAlignment="1">
      <alignment horizontal="right"/>
    </xf>
    <xf numFmtId="43" fontId="142" fillId="0" borderId="0" xfId="42" applyFont="1" applyAlignment="1">
      <alignment/>
    </xf>
    <xf numFmtId="0" fontId="115" fillId="0" borderId="0" xfId="0" applyFont="1" applyAlignment="1">
      <alignment/>
    </xf>
    <xf numFmtId="1" fontId="143" fillId="0" borderId="0" xfId="0" applyNumberFormat="1" applyFont="1" applyAlignment="1">
      <alignment/>
    </xf>
    <xf numFmtId="165" fontId="143" fillId="0" borderId="0" xfId="42" applyNumberFormat="1" applyFont="1" applyAlignment="1">
      <alignment/>
    </xf>
    <xf numFmtId="165" fontId="143" fillId="0" borderId="0" xfId="42" applyNumberFormat="1" applyFont="1" applyAlignment="1">
      <alignment/>
    </xf>
    <xf numFmtId="43" fontId="143" fillId="0" borderId="0" xfId="42" applyFont="1" applyAlignment="1">
      <alignment horizontal="right"/>
    </xf>
    <xf numFmtId="43" fontId="143" fillId="0" borderId="0" xfId="42" applyFont="1" applyAlignment="1">
      <alignment/>
    </xf>
    <xf numFmtId="3" fontId="143" fillId="0" borderId="0" xfId="0" applyNumberFormat="1" applyFont="1" applyAlignment="1">
      <alignment/>
    </xf>
    <xf numFmtId="165" fontId="143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40" fillId="0" borderId="0" xfId="0" applyNumberFormat="1" applyFont="1" applyAlignment="1">
      <alignment/>
    </xf>
    <xf numFmtId="4" fontId="140" fillId="0" borderId="0" xfId="0" applyNumberFormat="1" applyFont="1" applyAlignment="1">
      <alignment/>
    </xf>
    <xf numFmtId="172" fontId="140" fillId="0" borderId="0" xfId="0" applyNumberFormat="1" applyFont="1" applyAlignment="1">
      <alignment/>
    </xf>
    <xf numFmtId="4" fontId="140" fillId="0" borderId="0" xfId="0" applyNumberFormat="1" applyFont="1" applyAlignment="1">
      <alignment/>
    </xf>
    <xf numFmtId="43" fontId="140" fillId="0" borderId="0" xfId="42" applyFont="1" applyAlignment="1">
      <alignment horizontal="right"/>
    </xf>
    <xf numFmtId="0" fontId="140" fillId="0" borderId="0" xfId="0" applyFont="1" applyAlignment="1">
      <alignment/>
    </xf>
    <xf numFmtId="0" fontId="140" fillId="0" borderId="0" xfId="0" applyFont="1" applyAlignment="1">
      <alignment/>
    </xf>
    <xf numFmtId="2" fontId="140" fillId="0" borderId="0" xfId="0" applyNumberFormat="1" applyFont="1" applyAlignment="1">
      <alignment/>
    </xf>
    <xf numFmtId="171" fontId="140" fillId="0" borderId="0" xfId="0" applyNumberFormat="1" applyFont="1" applyAlignment="1">
      <alignment/>
    </xf>
    <xf numFmtId="171" fontId="140" fillId="0" borderId="0" xfId="0" applyNumberFormat="1" applyFont="1" applyAlignment="1">
      <alignment/>
    </xf>
    <xf numFmtId="10" fontId="0" fillId="0" borderId="0" xfId="85" applyNumberFormat="1" applyFont="1" applyAlignment="1">
      <alignment/>
    </xf>
    <xf numFmtId="164" fontId="121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22" fillId="0" borderId="0" xfId="42" applyNumberFormat="1" applyFont="1" applyAlignment="1">
      <alignment/>
    </xf>
    <xf numFmtId="165" fontId="122" fillId="0" borderId="0" xfId="42" applyNumberFormat="1" applyFont="1" applyAlignment="1">
      <alignment horizontal="right"/>
    </xf>
    <xf numFmtId="43" fontId="122" fillId="0" borderId="0" xfId="42" applyFont="1" applyAlignment="1">
      <alignment horizontal="center"/>
    </xf>
    <xf numFmtId="165" fontId="122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44" fillId="0" borderId="0" xfId="0" applyNumberFormat="1" applyFont="1" applyAlignment="1">
      <alignment horizontal="right"/>
    </xf>
    <xf numFmtId="165" fontId="144" fillId="0" borderId="0" xfId="42" applyNumberFormat="1" applyFont="1" applyAlignment="1">
      <alignment horizontal="right"/>
    </xf>
    <xf numFmtId="43" fontId="144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45" fillId="0" borderId="0" xfId="0" applyFont="1" applyAlignment="1">
      <alignment horizontal="right"/>
    </xf>
    <xf numFmtId="164" fontId="144" fillId="0" borderId="0" xfId="42" applyNumberFormat="1" applyFont="1" applyAlignment="1">
      <alignment horizontal="right"/>
    </xf>
    <xf numFmtId="3" fontId="144" fillId="0" borderId="0" xfId="0" applyNumberFormat="1" applyFont="1" applyAlignment="1">
      <alignment horizontal="right"/>
    </xf>
    <xf numFmtId="1" fontId="146" fillId="0" borderId="0" xfId="0" applyNumberFormat="1" applyFont="1" applyAlignment="1">
      <alignment/>
    </xf>
    <xf numFmtId="165" fontId="146" fillId="0" borderId="0" xfId="42" applyNumberFormat="1" applyFont="1" applyAlignment="1">
      <alignment/>
    </xf>
    <xf numFmtId="165" fontId="146" fillId="0" borderId="0" xfId="42" applyNumberFormat="1" applyFont="1" applyAlignment="1">
      <alignment/>
    </xf>
    <xf numFmtId="43" fontId="146" fillId="0" borderId="0" xfId="42" applyFont="1" applyAlignment="1">
      <alignment horizontal="right"/>
    </xf>
    <xf numFmtId="43" fontId="146" fillId="0" borderId="0" xfId="42" applyFont="1" applyAlignment="1">
      <alignment/>
    </xf>
    <xf numFmtId="3" fontId="146" fillId="0" borderId="0" xfId="0" applyNumberFormat="1" applyFont="1" applyAlignment="1">
      <alignment/>
    </xf>
    <xf numFmtId="165" fontId="146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6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6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6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3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6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6" applyNumberFormat="1" applyFont="1" applyAlignment="1">
      <alignment vertical="center"/>
    </xf>
    <xf numFmtId="0" fontId="136" fillId="0" borderId="0" xfId="0" applyFont="1" applyAlignment="1">
      <alignment vertical="center"/>
    </xf>
    <xf numFmtId="43" fontId="132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32" fillId="0" borderId="0" xfId="42" applyNumberFormat="1" applyFont="1" applyAlignment="1">
      <alignment vertical="center"/>
    </xf>
    <xf numFmtId="43" fontId="147" fillId="0" borderId="0" xfId="49" applyFont="1" applyAlignment="1">
      <alignment vertical="center"/>
    </xf>
    <xf numFmtId="165" fontId="118" fillId="0" borderId="11" xfId="49" applyNumberFormat="1" applyFont="1" applyBorder="1" applyAlignment="1">
      <alignment vertical="center"/>
    </xf>
    <xf numFmtId="43" fontId="148" fillId="0" borderId="0" xfId="49" applyFont="1" applyAlignment="1">
      <alignment vertical="center"/>
    </xf>
    <xf numFmtId="10" fontId="16" fillId="0" borderId="0" xfId="86" applyNumberFormat="1" applyFont="1" applyBorder="1" applyAlignment="1">
      <alignment horizontal="right" vertical="center"/>
    </xf>
    <xf numFmtId="10" fontId="30" fillId="0" borderId="0" xfId="86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6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6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6" applyNumberFormat="1" applyFont="1" applyAlignment="1">
      <alignment horizontal="right" vertical="center"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right" vertical="center"/>
    </xf>
    <xf numFmtId="165" fontId="149" fillId="0" borderId="0" xfId="49" applyNumberFormat="1" applyFont="1" applyAlignment="1">
      <alignment horizontal="right" vertical="center"/>
    </xf>
    <xf numFmtId="43" fontId="149" fillId="0" borderId="0" xfId="49" applyFont="1" applyAlignment="1">
      <alignment horizontal="right" vertical="center"/>
    </xf>
    <xf numFmtId="164" fontId="149" fillId="0" borderId="0" xfId="49" applyNumberFormat="1" applyFont="1" applyAlignment="1">
      <alignment horizontal="right" vertical="center"/>
    </xf>
    <xf numFmtId="0" fontId="118" fillId="0" borderId="0" xfId="0" applyFont="1" applyAlignment="1">
      <alignment vertical="center"/>
    </xf>
    <xf numFmtId="164" fontId="118" fillId="0" borderId="0" xfId="49" applyNumberFormat="1" applyFont="1" applyAlignment="1">
      <alignment vertical="center"/>
    </xf>
    <xf numFmtId="165" fontId="118" fillId="0" borderId="0" xfId="49" applyNumberFormat="1" applyFont="1" applyAlignment="1">
      <alignment vertical="center"/>
    </xf>
    <xf numFmtId="43" fontId="118" fillId="0" borderId="0" xfId="49" applyFont="1" applyAlignment="1">
      <alignment vertical="center"/>
    </xf>
    <xf numFmtId="10" fontId="118" fillId="0" borderId="0" xfId="86" applyNumberFormat="1" applyFont="1" applyAlignment="1">
      <alignment vertical="center"/>
    </xf>
    <xf numFmtId="10" fontId="16" fillId="0" borderId="0" xfId="86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6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35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49" fillId="0" borderId="0" xfId="42" applyFont="1" applyAlignment="1">
      <alignment horizontal="right" vertical="center"/>
    </xf>
    <xf numFmtId="43" fontId="118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20" fillId="0" borderId="0" xfId="42" applyNumberFormat="1" applyFont="1" applyAlignment="1">
      <alignment horizontal="right"/>
    </xf>
    <xf numFmtId="172" fontId="120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19" fillId="0" borderId="0" xfId="42" applyFont="1" applyBorder="1" applyAlignment="1">
      <alignment horizontal="right"/>
    </xf>
    <xf numFmtId="0" fontId="15" fillId="0" borderId="12" xfId="81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19" fillId="0" borderId="12" xfId="42" applyFont="1" applyFill="1" applyBorder="1" applyAlignment="1">
      <alignment horizontal="left" vertical="top" shrinkToFit="1"/>
    </xf>
    <xf numFmtId="0" fontId="15" fillId="0" borderId="0" xfId="81" applyFont="1" applyFill="1" applyBorder="1" applyAlignment="1">
      <alignment horizontal="left" vertical="top" wrapText="1"/>
      <protection/>
    </xf>
    <xf numFmtId="43" fontId="119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19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19" fillId="0" borderId="0" xfId="42" applyNumberFormat="1" applyFont="1" applyFill="1" applyBorder="1" applyAlignment="1">
      <alignment horizontal="center" vertical="top" shrinkToFit="1"/>
    </xf>
    <xf numFmtId="164" fontId="119" fillId="0" borderId="12" xfId="42" applyNumberFormat="1" applyFont="1" applyFill="1" applyBorder="1" applyAlignment="1">
      <alignment horizontal="right" vertical="top" indent="2" shrinkToFit="1"/>
    </xf>
    <xf numFmtId="164" fontId="119" fillId="0" borderId="0" xfId="42" applyNumberFormat="1" applyFont="1" applyFill="1" applyBorder="1" applyAlignment="1">
      <alignment horizontal="right" vertical="top" indent="2" shrinkToFit="1"/>
    </xf>
    <xf numFmtId="164" fontId="119" fillId="0" borderId="0" xfId="42" applyNumberFormat="1" applyFont="1" applyFill="1" applyBorder="1" applyAlignment="1">
      <alignment horizontal="left" wrapText="1"/>
    </xf>
    <xf numFmtId="164" fontId="119" fillId="0" borderId="0" xfId="42" applyNumberFormat="1" applyFont="1" applyFill="1" applyBorder="1" applyAlignment="1">
      <alignment horizontal="center" vertical="top" shrinkToFit="1"/>
    </xf>
    <xf numFmtId="164" fontId="150" fillId="0" borderId="0" xfId="42" applyNumberFormat="1" applyFont="1" applyAlignment="1">
      <alignment/>
    </xf>
    <xf numFmtId="165" fontId="119" fillId="0" borderId="12" xfId="42" applyNumberFormat="1" applyFont="1" applyFill="1" applyBorder="1" applyAlignment="1">
      <alignment horizontal="right" vertical="top" shrinkToFit="1"/>
    </xf>
    <xf numFmtId="165" fontId="119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19" fillId="0" borderId="12" xfId="42" applyNumberFormat="1" applyFont="1" applyFill="1" applyBorder="1" applyAlignment="1">
      <alignment horizontal="right" vertical="top" indent="1" shrinkToFit="1"/>
    </xf>
    <xf numFmtId="165" fontId="119" fillId="0" borderId="0" xfId="42" applyNumberFormat="1" applyFont="1" applyFill="1" applyBorder="1" applyAlignment="1">
      <alignment horizontal="right" vertical="top" indent="1" shrinkToFit="1"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6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6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10" fontId="34" fillId="0" borderId="0" xfId="86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4" fontId="141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42" fillId="0" borderId="0" xfId="0" applyNumberFormat="1" applyFont="1" applyAlignment="1">
      <alignment horizontal="right"/>
    </xf>
    <xf numFmtId="0" fontId="142" fillId="0" borderId="0" xfId="0" applyFont="1" applyAlignment="1">
      <alignment horizontal="right"/>
    </xf>
    <xf numFmtId="172" fontId="142" fillId="0" borderId="0" xfId="0" applyNumberFormat="1" applyFont="1" applyAlignment="1">
      <alignment horizontal="right"/>
    </xf>
    <xf numFmtId="4" fontId="142" fillId="0" borderId="0" xfId="0" applyNumberFormat="1" applyFont="1" applyAlignment="1">
      <alignment horizontal="right"/>
    </xf>
    <xf numFmtId="171" fontId="142" fillId="0" borderId="0" xfId="0" applyNumberFormat="1" applyFont="1" applyAlignment="1">
      <alignment horizontal="right"/>
    </xf>
    <xf numFmtId="0" fontId="115" fillId="0" borderId="0" xfId="0" applyFont="1" applyAlignment="1">
      <alignment horizontal="right"/>
    </xf>
    <xf numFmtId="3" fontId="142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40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40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40" fillId="0" borderId="0" xfId="42" applyFont="1" applyBorder="1" applyAlignment="1">
      <alignment horizontal="right"/>
    </xf>
    <xf numFmtId="49" fontId="151" fillId="0" borderId="0" xfId="82" applyNumberFormat="1" applyFont="1">
      <alignment/>
      <protection/>
    </xf>
    <xf numFmtId="165" fontId="151" fillId="0" borderId="0" xfId="42" applyNumberFormat="1" applyFont="1" applyAlignment="1">
      <alignment/>
    </xf>
    <xf numFmtId="164" fontId="151" fillId="0" borderId="0" xfId="42" applyNumberFormat="1" applyFont="1" applyAlignment="1">
      <alignment/>
    </xf>
    <xf numFmtId="43" fontId="151" fillId="0" borderId="0" xfId="42" applyFont="1" applyAlignment="1">
      <alignment/>
    </xf>
    <xf numFmtId="165" fontId="151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51" fillId="0" borderId="0" xfId="42" applyFont="1" applyAlignment="1">
      <alignment horizontal="center"/>
    </xf>
    <xf numFmtId="165" fontId="151" fillId="0" borderId="0" xfId="42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3" fontId="126" fillId="0" borderId="0" xfId="0" applyNumberFormat="1" applyFont="1" applyAlignment="1">
      <alignment horizontal="right"/>
    </xf>
    <xf numFmtId="0" fontId="152" fillId="0" borderId="0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165" fontId="29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165" fontId="27" fillId="0" borderId="0" xfId="49" applyNumberFormat="1" applyFont="1" applyAlignment="1">
      <alignment horizontal="left"/>
    </xf>
    <xf numFmtId="43" fontId="27" fillId="0" borderId="0" xfId="49" applyFont="1" applyAlignment="1">
      <alignment/>
    </xf>
    <xf numFmtId="165" fontId="27" fillId="0" borderId="0" xfId="49" applyNumberFormat="1" applyFont="1" applyAlignment="1">
      <alignment/>
    </xf>
    <xf numFmtId="43" fontId="27" fillId="0" borderId="0" xfId="49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49" applyNumberFormat="1" applyFont="1" applyAlignment="1">
      <alignment horizontal="center"/>
    </xf>
    <xf numFmtId="43" fontId="27" fillId="0" borderId="0" xfId="49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165" fontId="28" fillId="0" borderId="0" xfId="49" applyNumberFormat="1" applyFont="1" applyAlignment="1">
      <alignment horizontal="right"/>
    </xf>
    <xf numFmtId="165" fontId="28" fillId="0" borderId="0" xfId="49" applyNumberFormat="1" applyFont="1" applyAlignment="1">
      <alignment/>
    </xf>
    <xf numFmtId="0" fontId="28" fillId="0" borderId="0" xfId="0" applyFont="1" applyAlignment="1">
      <alignment/>
    </xf>
    <xf numFmtId="43" fontId="28" fillId="0" borderId="0" xfId="49" applyFont="1" applyAlignment="1">
      <alignment horizontal="right"/>
    </xf>
    <xf numFmtId="165" fontId="27" fillId="0" borderId="11" xfId="49" applyNumberFormat="1" applyFont="1" applyBorder="1" applyAlignment="1">
      <alignment/>
    </xf>
    <xf numFmtId="43" fontId="27" fillId="0" borderId="11" xfId="49" applyFont="1" applyBorder="1" applyAlignment="1">
      <alignment/>
    </xf>
    <xf numFmtId="0" fontId="27" fillId="0" borderId="11" xfId="0" applyFont="1" applyBorder="1" applyAlignment="1">
      <alignment/>
    </xf>
    <xf numFmtId="43" fontId="28" fillId="0" borderId="0" xfId="49" applyFont="1" applyAlignment="1">
      <alignment/>
    </xf>
    <xf numFmtId="165" fontId="27" fillId="0" borderId="0" xfId="49" applyNumberFormat="1" applyFont="1" applyAlignment="1">
      <alignment horizontal="right"/>
    </xf>
    <xf numFmtId="43" fontId="27" fillId="0" borderId="0" xfId="49" applyFont="1" applyAlignment="1">
      <alignment horizontal="right"/>
    </xf>
    <xf numFmtId="0" fontId="27" fillId="0" borderId="0" xfId="0" applyFont="1" applyAlignment="1">
      <alignment vertical="center"/>
    </xf>
    <xf numFmtId="164" fontId="29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vertical="center"/>
    </xf>
    <xf numFmtId="43" fontId="27" fillId="0" borderId="0" xfId="49" applyFont="1" applyAlignment="1">
      <alignment vertical="center"/>
    </xf>
    <xf numFmtId="43" fontId="29" fillId="0" borderId="0" xfId="49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164" fontId="28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horizontal="right" vertical="center"/>
    </xf>
    <xf numFmtId="43" fontId="27" fillId="0" borderId="0" xfId="49" applyFont="1" applyAlignment="1">
      <alignment horizontal="right" vertical="center"/>
    </xf>
    <xf numFmtId="10" fontId="28" fillId="0" borderId="0" xfId="86" applyNumberFormat="1" applyFont="1" applyBorder="1" applyAlignment="1">
      <alignment/>
    </xf>
    <xf numFmtId="43" fontId="27" fillId="0" borderId="0" xfId="49" applyFont="1" applyAlignment="1">
      <alignment horizontal="center" vertical="center"/>
    </xf>
    <xf numFmtId="43" fontId="28" fillId="0" borderId="0" xfId="49" applyFont="1" applyAlignment="1">
      <alignment horizontal="center"/>
    </xf>
    <xf numFmtId="164" fontId="27" fillId="0" borderId="0" xfId="49" applyNumberFormat="1" applyFont="1" applyAlignment="1">
      <alignment/>
    </xf>
    <xf numFmtId="165" fontId="29" fillId="0" borderId="0" xfId="49" applyNumberFormat="1" applyFont="1" applyAlignment="1">
      <alignment/>
    </xf>
    <xf numFmtId="43" fontId="29" fillId="0" borderId="0" xfId="49" applyFont="1" applyAlignment="1">
      <alignment/>
    </xf>
    <xf numFmtId="43" fontId="29" fillId="0" borderId="0" xfId="49" applyFont="1" applyAlignment="1">
      <alignment horizontal="right"/>
    </xf>
    <xf numFmtId="10" fontId="27" fillId="0" borderId="0" xfId="86" applyNumberFormat="1" applyFont="1" applyAlignment="1">
      <alignment/>
    </xf>
    <xf numFmtId="164" fontId="28" fillId="0" borderId="0" xfId="49" applyNumberFormat="1" applyFont="1" applyAlignment="1">
      <alignment/>
    </xf>
    <xf numFmtId="165" fontId="28" fillId="0" borderId="0" xfId="49" applyNumberFormat="1" applyFont="1" applyBorder="1" applyAlignment="1">
      <alignment horizontal="right"/>
    </xf>
    <xf numFmtId="43" fontId="28" fillId="0" borderId="0" xfId="49" applyFont="1" applyBorder="1" applyAlignment="1">
      <alignment horizontal="right"/>
    </xf>
    <xf numFmtId="10" fontId="27" fillId="0" borderId="0" xfId="86" applyNumberFormat="1" applyFont="1" applyBorder="1" applyAlignment="1">
      <alignment/>
    </xf>
    <xf numFmtId="43" fontId="29" fillId="0" borderId="0" xfId="49" applyFont="1" applyAlignment="1">
      <alignment vertical="center"/>
    </xf>
    <xf numFmtId="10" fontId="29" fillId="0" borderId="0" xfId="86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49" applyNumberFormat="1" applyFont="1" applyAlignment="1">
      <alignment vertical="center"/>
    </xf>
    <xf numFmtId="165" fontId="29" fillId="0" borderId="0" xfId="49" applyNumberFormat="1" applyFont="1" applyAlignment="1">
      <alignment vertical="center"/>
    </xf>
    <xf numFmtId="43" fontId="29" fillId="0" borderId="0" xfId="49" applyFont="1" applyBorder="1" applyAlignment="1">
      <alignment vertical="center"/>
    </xf>
    <xf numFmtId="43" fontId="154" fillId="0" borderId="0" xfId="49" applyFont="1" applyAlignment="1">
      <alignment vertical="center"/>
    </xf>
    <xf numFmtId="10" fontId="28" fillId="0" borderId="0" xfId="86" applyNumberFormat="1" applyFont="1" applyBorder="1" applyAlignment="1">
      <alignment vertical="center"/>
    </xf>
    <xf numFmtId="43" fontId="151" fillId="0" borderId="0" xfId="49" applyFont="1" applyAlignment="1">
      <alignment vertical="center"/>
    </xf>
    <xf numFmtId="165" fontId="151" fillId="0" borderId="0" xfId="49" applyNumberFormat="1" applyFont="1" applyBorder="1" applyAlignment="1">
      <alignment vertical="center"/>
    </xf>
    <xf numFmtId="43" fontId="27" fillId="0" borderId="0" xfId="42" applyFont="1" applyBorder="1" applyAlignment="1">
      <alignment vertical="center"/>
    </xf>
    <xf numFmtId="43" fontId="155" fillId="0" borderId="0" xfId="49" applyFont="1" applyAlignment="1">
      <alignment vertical="center"/>
    </xf>
    <xf numFmtId="10" fontId="28" fillId="0" borderId="0" xfId="86" applyNumberFormat="1" applyFont="1" applyBorder="1" applyAlignment="1">
      <alignment horizontal="right" vertical="center"/>
    </xf>
    <xf numFmtId="43" fontId="27" fillId="0" borderId="0" xfId="42" applyFont="1" applyAlignment="1">
      <alignment vertical="center"/>
    </xf>
    <xf numFmtId="10" fontId="38" fillId="0" borderId="0" xfId="86" applyNumberFormat="1" applyFont="1" applyAlignment="1">
      <alignment horizontal="center" vertical="center"/>
    </xf>
    <xf numFmtId="164" fontId="27" fillId="0" borderId="0" xfId="49" applyNumberFormat="1" applyFont="1" applyAlignment="1">
      <alignment horizontal="right" vertical="center"/>
    </xf>
    <xf numFmtId="165" fontId="29" fillId="0" borderId="0" xfId="49" applyNumberFormat="1" applyFont="1" applyBorder="1" applyAlignment="1">
      <alignment vertical="center"/>
    </xf>
    <xf numFmtId="43" fontId="29" fillId="0" borderId="0" xfId="42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27" fillId="0" borderId="0" xfId="86" applyNumberFormat="1" applyFont="1" applyAlignment="1">
      <alignment horizontal="center" vertical="center"/>
    </xf>
    <xf numFmtId="164" fontId="29" fillId="0" borderId="0" xfId="49" applyNumberFormat="1" applyFont="1" applyAlignment="1">
      <alignment horizontal="right"/>
    </xf>
    <xf numFmtId="43" fontId="29" fillId="0" borderId="0" xfId="49" applyFont="1" applyBorder="1" applyAlignment="1">
      <alignment/>
    </xf>
    <xf numFmtId="43" fontId="29" fillId="0" borderId="0" xfId="42" applyFont="1" applyBorder="1" applyAlignment="1">
      <alignment/>
    </xf>
    <xf numFmtId="0" fontId="39" fillId="0" borderId="0" xfId="0" applyFont="1" applyBorder="1" applyAlignment="1">
      <alignment/>
    </xf>
    <xf numFmtId="10" fontId="28" fillId="0" borderId="0" xfId="86" applyNumberFormat="1" applyFont="1" applyAlignment="1">
      <alignment horizontal="center"/>
    </xf>
    <xf numFmtId="164" fontId="29" fillId="0" borderId="0" xfId="49" applyNumberFormat="1" applyFont="1" applyAlignment="1">
      <alignment horizontal="right" vertical="center"/>
    </xf>
    <xf numFmtId="165" fontId="29" fillId="0" borderId="0" xfId="49" applyNumberFormat="1" applyFont="1" applyAlignment="1">
      <alignment horizontal="right" vertical="center"/>
    </xf>
    <xf numFmtId="43" fontId="29" fillId="0" borderId="0" xfId="49" applyFont="1" applyAlignment="1">
      <alignment horizontal="right" vertical="center"/>
    </xf>
    <xf numFmtId="43" fontId="29" fillId="0" borderId="0" xfId="42" applyFont="1" applyAlignment="1">
      <alignment horizontal="right" vertical="center"/>
    </xf>
    <xf numFmtId="10" fontId="29" fillId="0" borderId="0" xfId="86" applyNumberFormat="1" applyFont="1" applyAlignment="1">
      <alignment horizontal="right" vertical="center"/>
    </xf>
    <xf numFmtId="0" fontId="156" fillId="0" borderId="0" xfId="0" applyFont="1" applyAlignment="1">
      <alignment vertical="center"/>
    </xf>
    <xf numFmtId="0" fontId="156" fillId="0" borderId="0" xfId="0" applyFont="1" applyAlignment="1">
      <alignment horizontal="right" vertical="center"/>
    </xf>
    <xf numFmtId="165" fontId="151" fillId="0" borderId="0" xfId="49" applyNumberFormat="1" applyFont="1" applyAlignment="1">
      <alignment horizontal="right" vertical="center"/>
    </xf>
    <xf numFmtId="43" fontId="151" fillId="0" borderId="0" xfId="49" applyFont="1" applyAlignment="1">
      <alignment horizontal="right" vertical="center"/>
    </xf>
    <xf numFmtId="165" fontId="156" fillId="0" borderId="0" xfId="49" applyNumberFormat="1" applyFont="1" applyAlignment="1">
      <alignment horizontal="right" vertical="center"/>
    </xf>
    <xf numFmtId="43" fontId="156" fillId="0" borderId="0" xfId="49" applyFont="1" applyAlignment="1">
      <alignment horizontal="right" vertical="center"/>
    </xf>
    <xf numFmtId="0" fontId="157" fillId="0" borderId="0" xfId="0" applyFont="1" applyAlignment="1">
      <alignment vertical="center"/>
    </xf>
    <xf numFmtId="164" fontId="157" fillId="0" borderId="0" xfId="49" applyNumberFormat="1" applyFont="1" applyAlignment="1">
      <alignment vertical="center"/>
    </xf>
    <xf numFmtId="165" fontId="158" fillId="0" borderId="0" xfId="49" applyNumberFormat="1" applyFont="1" applyAlignment="1">
      <alignment vertical="center"/>
    </xf>
    <xf numFmtId="43" fontId="157" fillId="0" borderId="0" xfId="49" applyFont="1" applyAlignment="1">
      <alignment vertical="center"/>
    </xf>
    <xf numFmtId="43" fontId="159" fillId="0" borderId="11" xfId="42" applyFont="1" applyBorder="1" applyAlignment="1">
      <alignment vertical="center"/>
    </xf>
    <xf numFmtId="165" fontId="157" fillId="0" borderId="11" xfId="49" applyNumberFormat="1" applyFont="1" applyBorder="1" applyAlignment="1">
      <alignment vertical="center"/>
    </xf>
    <xf numFmtId="10" fontId="158" fillId="0" borderId="0" xfId="86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4" fontId="40" fillId="0" borderId="0" xfId="49" applyNumberFormat="1" applyFont="1" applyAlignment="1">
      <alignment horizontal="right" vertical="center"/>
    </xf>
    <xf numFmtId="165" fontId="40" fillId="0" borderId="0" xfId="49" applyNumberFormat="1" applyFont="1" applyAlignment="1">
      <alignment horizontal="right" vertical="center"/>
    </xf>
    <xf numFmtId="43" fontId="40" fillId="0" borderId="0" xfId="49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49" applyNumberFormat="1" applyFont="1" applyAlignment="1">
      <alignment vertical="center"/>
    </xf>
    <xf numFmtId="165" fontId="41" fillId="0" borderId="0" xfId="49" applyNumberFormat="1" applyFont="1" applyAlignment="1">
      <alignment vertical="center"/>
    </xf>
    <xf numFmtId="43" fontId="41" fillId="0" borderId="0" xfId="49" applyFont="1" applyAlignment="1">
      <alignment vertical="center"/>
    </xf>
    <xf numFmtId="10" fontId="41" fillId="0" borderId="0" xfId="85" applyNumberFormat="1" applyFont="1" applyAlignment="1">
      <alignment vertical="center"/>
    </xf>
    <xf numFmtId="0" fontId="41" fillId="0" borderId="0" xfId="0" applyFont="1" applyAlignment="1">
      <alignment/>
    </xf>
    <xf numFmtId="164" fontId="42" fillId="0" borderId="0" xfId="49" applyNumberFormat="1" applyFont="1" applyAlignment="1">
      <alignment/>
    </xf>
    <xf numFmtId="165" fontId="42" fillId="0" borderId="0" xfId="49" applyNumberFormat="1" applyFont="1" applyAlignment="1">
      <alignment/>
    </xf>
    <xf numFmtId="43" fontId="42" fillId="0" borderId="0" xfId="49" applyFont="1" applyAlignment="1">
      <alignment/>
    </xf>
    <xf numFmtId="10" fontId="42" fillId="0" borderId="0" xfId="85" applyNumberFormat="1" applyFont="1" applyAlignment="1">
      <alignment/>
    </xf>
    <xf numFmtId="0" fontId="43" fillId="0" borderId="0" xfId="0" applyFont="1" applyAlignment="1">
      <alignment/>
    </xf>
    <xf numFmtId="165" fontId="43" fillId="0" borderId="0" xfId="49" applyNumberFormat="1" applyFont="1" applyAlignment="1">
      <alignment/>
    </xf>
    <xf numFmtId="43" fontId="43" fillId="0" borderId="0" xfId="49" applyFont="1" applyAlignment="1">
      <alignment/>
    </xf>
    <xf numFmtId="10" fontId="124" fillId="0" borderId="0" xfId="85" applyNumberFormat="1" applyFont="1" applyAlignment="1">
      <alignment vertical="center"/>
    </xf>
    <xf numFmtId="0" fontId="0" fillId="0" borderId="0" xfId="0" applyAlignment="1">
      <alignment/>
    </xf>
    <xf numFmtId="3" fontId="140" fillId="0" borderId="0" xfId="0" applyNumberFormat="1" applyFont="1" applyAlignment="1">
      <alignment/>
    </xf>
    <xf numFmtId="165" fontId="140" fillId="0" borderId="0" xfId="42" applyNumberFormat="1" applyFont="1" applyAlignment="1">
      <alignment horizontal="right"/>
    </xf>
    <xf numFmtId="1" fontId="140" fillId="0" borderId="0" xfId="0" applyNumberFormat="1" applyFont="1" applyAlignment="1">
      <alignment/>
    </xf>
    <xf numFmtId="165" fontId="140" fillId="0" borderId="0" xfId="42" applyNumberFormat="1" applyFont="1" applyAlignment="1">
      <alignment/>
    </xf>
    <xf numFmtId="164" fontId="140" fillId="0" borderId="0" xfId="42" applyNumberFormat="1" applyFont="1" applyAlignment="1">
      <alignment/>
    </xf>
    <xf numFmtId="43" fontId="140" fillId="0" borderId="0" xfId="42" applyFont="1" applyAlignment="1">
      <alignment/>
    </xf>
    <xf numFmtId="0" fontId="151" fillId="0" borderId="0" xfId="0" applyFont="1" applyAlignment="1">
      <alignment/>
    </xf>
    <xf numFmtId="0" fontId="3" fillId="0" borderId="0" xfId="80">
      <alignment/>
      <protection/>
    </xf>
    <xf numFmtId="0" fontId="36" fillId="0" borderId="0" xfId="80" applyFont="1">
      <alignment/>
      <protection/>
    </xf>
    <xf numFmtId="0" fontId="37" fillId="0" borderId="0" xfId="80" applyFont="1">
      <alignment/>
      <protection/>
    </xf>
    <xf numFmtId="43" fontId="27" fillId="0" borderId="0" xfId="42" applyFont="1" applyFill="1" applyBorder="1" applyAlignment="1">
      <alignment horizontal="right" vertical="top" wrapText="1"/>
    </xf>
    <xf numFmtId="43" fontId="151" fillId="0" borderId="0" xfId="42" applyFont="1" applyAlignment="1">
      <alignment horizontal="right"/>
    </xf>
    <xf numFmtId="43" fontId="118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5" fontId="96" fillId="0" borderId="11" xfId="49" applyNumberFormat="1" applyFont="1" applyBorder="1" applyAlignment="1">
      <alignment/>
    </xf>
    <xf numFmtId="43" fontId="27" fillId="0" borderId="0" xfId="49" applyFont="1" applyBorder="1" applyAlignment="1">
      <alignment vertical="center"/>
    </xf>
    <xf numFmtId="43" fontId="158" fillId="0" borderId="0" xfId="49" applyFont="1" applyAlignment="1">
      <alignment vertical="center"/>
    </xf>
    <xf numFmtId="0" fontId="97" fillId="0" borderId="0" xfId="0" applyFont="1" applyBorder="1" applyAlignment="1">
      <alignment/>
    </xf>
    <xf numFmtId="165" fontId="16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0" fontId="41" fillId="0" borderId="0" xfId="86" applyNumberFormat="1" applyFont="1" applyAlignment="1">
      <alignment vertical="center"/>
    </xf>
    <xf numFmtId="10" fontId="42" fillId="0" borderId="0" xfId="86" applyNumberFormat="1" applyFont="1" applyAlignment="1">
      <alignment/>
    </xf>
    <xf numFmtId="172" fontId="142" fillId="0" borderId="0" xfId="0" applyNumberFormat="1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externalLink" Target="externalLinks/externalLink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34.5</v>
          </cell>
          <cell r="D55">
            <v>121</v>
          </cell>
          <cell r="E55">
            <v>6032</v>
          </cell>
          <cell r="G55">
            <v>199.83645557029178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E57" t="str">
            <v>Sale No. 20 (Sreemongal)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(sre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PageLayoutView="0" workbookViewId="0" topLeftCell="A1">
      <selection activeCell="C9" sqref="C9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957" bestFit="1" customWidth="1"/>
    <col min="11" max="16384" width="9.140625" style="957" customWidth="1"/>
  </cols>
  <sheetData>
    <row r="1" spans="1:9" ht="12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668"/>
    </row>
    <row r="2" spans="1:9" ht="12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668"/>
    </row>
    <row r="3" spans="1:9" ht="12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668"/>
    </row>
    <row r="4" spans="1:9" ht="12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668"/>
    </row>
    <row r="5" spans="1:9" ht="12" customHeight="1">
      <c r="A5" s="855"/>
      <c r="B5" s="860"/>
      <c r="C5" s="861"/>
      <c r="D5" s="862"/>
      <c r="E5" s="858" t="s">
        <v>1814</v>
      </c>
      <c r="F5" s="857"/>
      <c r="G5" s="860"/>
      <c r="H5" s="855"/>
      <c r="I5" s="668"/>
    </row>
    <row r="6" spans="1:9" ht="12" customHeight="1">
      <c r="A6" s="863"/>
      <c r="B6" s="860"/>
      <c r="C6" s="861"/>
      <c r="D6" s="862"/>
      <c r="E6" s="861"/>
      <c r="F6" s="862"/>
      <c r="G6" s="860"/>
      <c r="H6" s="855"/>
      <c r="I6" s="668"/>
    </row>
    <row r="7" spans="1:9" ht="12.75" customHeight="1">
      <c r="A7" s="864" t="s">
        <v>1113</v>
      </c>
      <c r="B7" s="855"/>
      <c r="C7" s="865"/>
      <c r="D7" s="857"/>
      <c r="E7" s="866"/>
      <c r="F7" s="857"/>
      <c r="G7" s="855"/>
      <c r="H7" s="855"/>
      <c r="I7" s="668"/>
    </row>
    <row r="8" spans="1:9" ht="12.75" customHeight="1">
      <c r="A8" s="867"/>
      <c r="B8" s="855"/>
      <c r="C8" s="865"/>
      <c r="D8" s="868"/>
      <c r="E8" s="865"/>
      <c r="F8" s="868"/>
      <c r="G8" s="855"/>
      <c r="H8" s="855"/>
      <c r="I8" s="668"/>
    </row>
    <row r="9" spans="1:9" ht="12.75" customHeight="1">
      <c r="A9" s="867" t="s">
        <v>625</v>
      </c>
      <c r="B9" s="855"/>
      <c r="C9" s="975" t="s">
        <v>1852</v>
      </c>
      <c r="D9" s="857"/>
      <c r="E9" s="975" t="s">
        <v>1816</v>
      </c>
      <c r="F9" s="870"/>
      <c r="G9" s="871"/>
      <c r="H9" s="871"/>
      <c r="I9" s="668"/>
    </row>
    <row r="10" spans="1:9" ht="12.75" customHeight="1">
      <c r="A10" s="867" t="s">
        <v>626</v>
      </c>
      <c r="B10" s="867"/>
      <c r="C10" s="866" t="s">
        <v>0</v>
      </c>
      <c r="D10" s="872" t="s">
        <v>1</v>
      </c>
      <c r="E10" s="866" t="s">
        <v>0</v>
      </c>
      <c r="F10" s="872" t="s">
        <v>1</v>
      </c>
      <c r="G10" s="855"/>
      <c r="H10" s="855"/>
      <c r="I10" s="668"/>
    </row>
    <row r="11" spans="1:9" ht="12.7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668"/>
    </row>
    <row r="12" spans="1:9" ht="12.75" customHeight="1">
      <c r="A12" s="855" t="s">
        <v>627</v>
      </c>
      <c r="B12" s="855"/>
      <c r="C12" s="858">
        <v>0</v>
      </c>
      <c r="D12" s="857">
        <v>0</v>
      </c>
      <c r="E12" s="858">
        <v>196047.7</v>
      </c>
      <c r="F12" s="857">
        <v>144.9952598270727</v>
      </c>
      <c r="G12" s="855"/>
      <c r="H12" s="855"/>
      <c r="I12" s="668"/>
    </row>
    <row r="13" spans="1:9" ht="12.7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668"/>
    </row>
    <row r="14" spans="1:9" ht="12.7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668"/>
    </row>
    <row r="15" spans="1:9" ht="12.75" customHeight="1">
      <c r="A15" s="855" t="s">
        <v>628</v>
      </c>
      <c r="B15" s="855"/>
      <c r="C15" s="858">
        <v>0</v>
      </c>
      <c r="D15" s="857">
        <v>0</v>
      </c>
      <c r="E15" s="858">
        <v>140095.4</v>
      </c>
      <c r="F15" s="857">
        <v>198.87659123711413</v>
      </c>
      <c r="G15" s="855"/>
      <c r="H15" s="855"/>
      <c r="I15" s="668"/>
    </row>
    <row r="16" spans="1:9" ht="12.75" customHeight="1">
      <c r="A16" s="855" t="s">
        <v>855</v>
      </c>
      <c r="B16" s="855"/>
      <c r="C16" s="858">
        <v>0</v>
      </c>
      <c r="D16" s="857">
        <v>0</v>
      </c>
      <c r="E16" s="858">
        <v>23927</v>
      </c>
      <c r="F16" s="857">
        <v>211.30114514983075</v>
      </c>
      <c r="G16" s="855"/>
      <c r="H16" s="855"/>
      <c r="I16" s="668"/>
    </row>
    <row r="17" spans="1:9" ht="12.7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668"/>
    </row>
    <row r="18" spans="1:9" ht="12.75" customHeight="1">
      <c r="A18" s="855" t="s">
        <v>632</v>
      </c>
      <c r="B18" s="855"/>
      <c r="C18" s="858">
        <v>498.5</v>
      </c>
      <c r="D18" s="857">
        <v>130</v>
      </c>
      <c r="E18" s="858">
        <v>503523.9000000001</v>
      </c>
      <c r="F18" s="857">
        <v>191.2443018097055</v>
      </c>
      <c r="G18" s="855"/>
      <c r="H18" s="855"/>
      <c r="I18" s="668"/>
    </row>
    <row r="19" spans="1:9" ht="12.7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668"/>
    </row>
    <row r="20" spans="1:9" ht="12.7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668"/>
    </row>
    <row r="21" spans="1:9" ht="12.7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668"/>
    </row>
    <row r="22" spans="1:9" ht="12.75" customHeight="1">
      <c r="A22" s="855" t="s">
        <v>635</v>
      </c>
      <c r="B22" s="855"/>
      <c r="C22" s="858">
        <v>0</v>
      </c>
      <c r="D22" s="857">
        <v>0</v>
      </c>
      <c r="E22" s="858">
        <v>107665.60000000002</v>
      </c>
      <c r="F22" s="857">
        <v>183.08331259009373</v>
      </c>
      <c r="G22" s="855"/>
      <c r="H22" s="855"/>
      <c r="I22" s="668"/>
    </row>
    <row r="23" spans="1:9" ht="12.75" customHeight="1">
      <c r="A23" s="855" t="s">
        <v>636</v>
      </c>
      <c r="B23" s="855"/>
      <c r="C23" s="858">
        <v>2542.5</v>
      </c>
      <c r="D23" s="857">
        <v>275.489872173058</v>
      </c>
      <c r="E23" s="858">
        <v>713741.6</v>
      </c>
      <c r="F23" s="857">
        <v>285.56318112885674</v>
      </c>
      <c r="G23" s="855"/>
      <c r="H23" s="855"/>
      <c r="I23" s="668"/>
    </row>
    <row r="24" spans="1:9" ht="12.7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668"/>
    </row>
    <row r="25" spans="1:9" ht="12.75" customHeight="1">
      <c r="A25" s="855" t="s">
        <v>638</v>
      </c>
      <c r="B25" s="855"/>
      <c r="C25" s="858">
        <v>0</v>
      </c>
      <c r="D25" s="857">
        <v>0</v>
      </c>
      <c r="E25" s="858">
        <v>154120.39999999997</v>
      </c>
      <c r="F25" s="857">
        <v>192.29238569326324</v>
      </c>
      <c r="G25" s="855"/>
      <c r="H25" s="855"/>
      <c r="I25" s="668"/>
    </row>
    <row r="26" spans="1:9" ht="12.7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668"/>
    </row>
    <row r="27" spans="1:9" ht="12.75" customHeight="1">
      <c r="A27" s="855" t="s">
        <v>639</v>
      </c>
      <c r="B27" s="855"/>
      <c r="C27" s="858">
        <v>0</v>
      </c>
      <c r="D27" s="857">
        <v>0</v>
      </c>
      <c r="E27" s="858">
        <v>133964</v>
      </c>
      <c r="F27" s="857">
        <v>180.2371756591323</v>
      </c>
      <c r="G27" s="855"/>
      <c r="H27" s="855"/>
      <c r="I27" s="668"/>
    </row>
    <row r="28" spans="1:9" ht="12.7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668"/>
    </row>
    <row r="29" spans="1:9" ht="12.75" customHeight="1">
      <c r="A29" s="855" t="s">
        <v>640</v>
      </c>
      <c r="B29" s="855"/>
      <c r="C29" s="858">
        <v>0</v>
      </c>
      <c r="D29" s="857">
        <v>0</v>
      </c>
      <c r="E29" s="858">
        <v>238827.6</v>
      </c>
      <c r="F29" s="857">
        <v>206.8227780206308</v>
      </c>
      <c r="G29" s="855"/>
      <c r="H29" s="855"/>
      <c r="I29" s="668"/>
    </row>
    <row r="30" spans="1:9" ht="12.75" customHeight="1">
      <c r="A30" s="855" t="s">
        <v>641</v>
      </c>
      <c r="B30" s="855"/>
      <c r="C30" s="858">
        <v>0</v>
      </c>
      <c r="D30" s="857">
        <v>0</v>
      </c>
      <c r="E30" s="858">
        <v>177107.79999999996</v>
      </c>
      <c r="F30" s="857">
        <v>187.64463846312816</v>
      </c>
      <c r="G30" s="855"/>
      <c r="H30" s="855"/>
      <c r="I30" s="668"/>
    </row>
    <row r="31" spans="1:9" ht="12.7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668"/>
    </row>
    <row r="32" spans="1:9" ht="12.7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668"/>
    </row>
    <row r="33" spans="1:9" ht="12.75" customHeight="1">
      <c r="A33" s="855" t="s">
        <v>644</v>
      </c>
      <c r="B33" s="855"/>
      <c r="C33" s="858">
        <v>997</v>
      </c>
      <c r="D33" s="857">
        <v>153.5</v>
      </c>
      <c r="E33" s="858">
        <v>785485</v>
      </c>
      <c r="F33" s="857">
        <v>193.98217012419076</v>
      </c>
      <c r="G33" s="855"/>
      <c r="H33" s="855"/>
      <c r="I33" s="668"/>
    </row>
    <row r="34" spans="1:9" ht="12.75" customHeight="1">
      <c r="A34" s="855" t="s">
        <v>645</v>
      </c>
      <c r="B34" s="855"/>
      <c r="C34" s="858">
        <v>0</v>
      </c>
      <c r="D34" s="857">
        <v>0</v>
      </c>
      <c r="E34" s="858">
        <v>496810.5</v>
      </c>
      <c r="F34" s="857">
        <v>226.59080514602653</v>
      </c>
      <c r="G34" s="855"/>
      <c r="H34" s="855"/>
      <c r="I34" s="668"/>
    </row>
    <row r="35" spans="1:9" ht="12.75" customHeight="1">
      <c r="A35" s="855" t="s">
        <v>646</v>
      </c>
      <c r="B35" s="855"/>
      <c r="C35" s="858">
        <v>0</v>
      </c>
      <c r="D35" s="857">
        <v>0</v>
      </c>
      <c r="E35" s="858">
        <v>146176.19999999998</v>
      </c>
      <c r="F35" s="857">
        <v>124.04845932511586</v>
      </c>
      <c r="G35" s="855"/>
      <c r="H35" s="855"/>
      <c r="I35" s="668"/>
    </row>
    <row r="36" spans="1:9" ht="12.75" customHeight="1">
      <c r="A36" s="855" t="s">
        <v>647</v>
      </c>
      <c r="B36" s="855"/>
      <c r="C36" s="858">
        <v>0</v>
      </c>
      <c r="D36" s="857">
        <v>0</v>
      </c>
      <c r="E36" s="858">
        <v>331971.4</v>
      </c>
      <c r="F36" s="857">
        <v>147.67456353167773</v>
      </c>
      <c r="G36" s="855"/>
      <c r="H36" s="855"/>
      <c r="I36" s="668"/>
    </row>
    <row r="37" spans="1:9" ht="12.7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668"/>
    </row>
    <row r="38" spans="1:9" ht="12.7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668"/>
    </row>
    <row r="39" spans="1:9" ht="12.75" customHeight="1">
      <c r="A39" s="855" t="s">
        <v>650</v>
      </c>
      <c r="B39" s="855"/>
      <c r="C39" s="858">
        <v>0</v>
      </c>
      <c r="D39" s="857">
        <v>0</v>
      </c>
      <c r="E39" s="858">
        <v>90429.4</v>
      </c>
      <c r="F39" s="857">
        <v>145.92302061055364</v>
      </c>
      <c r="G39" s="855"/>
      <c r="H39" s="855"/>
      <c r="I39" s="668"/>
    </row>
    <row r="40" spans="1:9" ht="12.75" customHeight="1">
      <c r="A40" s="855" t="s">
        <v>649</v>
      </c>
      <c r="B40" s="855"/>
      <c r="C40" s="858">
        <v>0</v>
      </c>
      <c r="D40" s="857">
        <v>0</v>
      </c>
      <c r="E40" s="858">
        <v>191582.2</v>
      </c>
      <c r="F40" s="857">
        <v>136.05388392032248</v>
      </c>
      <c r="G40" s="855"/>
      <c r="H40" s="855"/>
      <c r="I40" s="668"/>
    </row>
    <row r="41" spans="1:9" ht="12.75" customHeight="1">
      <c r="A41" s="855" t="s">
        <v>719</v>
      </c>
      <c r="B41" s="855"/>
      <c r="C41" s="858">
        <v>0</v>
      </c>
      <c r="D41" s="857">
        <v>0</v>
      </c>
      <c r="E41" s="858">
        <v>40088.3</v>
      </c>
      <c r="F41" s="857">
        <v>171.32182457225673</v>
      </c>
      <c r="G41" s="855"/>
      <c r="H41" s="855"/>
      <c r="I41" s="668"/>
    </row>
    <row r="42" spans="1:9" ht="12.7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668"/>
    </row>
    <row r="43" spans="1:9" ht="12.75" customHeight="1">
      <c r="A43" s="855" t="s">
        <v>652</v>
      </c>
      <c r="B43" s="855"/>
      <c r="C43" s="858">
        <v>0</v>
      </c>
      <c r="D43" s="857">
        <v>0</v>
      </c>
      <c r="E43" s="858">
        <v>35553.4</v>
      </c>
      <c r="F43" s="857">
        <v>171.20229007633588</v>
      </c>
      <c r="G43" s="855"/>
      <c r="H43" s="855"/>
      <c r="I43" s="668"/>
    </row>
    <row r="44" spans="1:9" ht="12.75" customHeight="1">
      <c r="A44" s="855" t="s">
        <v>653</v>
      </c>
      <c r="B44" s="855"/>
      <c r="C44" s="873">
        <v>0</v>
      </c>
      <c r="D44" s="874">
        <v>0</v>
      </c>
      <c r="E44" s="873">
        <v>8317.9</v>
      </c>
      <c r="F44" s="874">
        <v>174.2495581817526</v>
      </c>
      <c r="G44" s="855"/>
      <c r="H44" s="855"/>
      <c r="I44" s="668"/>
    </row>
    <row r="45" spans="1:9" ht="12.75" customHeight="1">
      <c r="A45" s="855" t="s">
        <v>881</v>
      </c>
      <c r="B45" s="855"/>
      <c r="C45" s="858">
        <v>0</v>
      </c>
      <c r="D45" s="857">
        <v>0</v>
      </c>
      <c r="E45" s="858">
        <v>40890.5</v>
      </c>
      <c r="F45" s="857">
        <v>129.76068279918317</v>
      </c>
      <c r="G45" s="855"/>
      <c r="H45" s="855"/>
      <c r="I45" s="668"/>
    </row>
    <row r="46" spans="1:9" ht="12.75" customHeight="1">
      <c r="A46" s="855" t="s">
        <v>654</v>
      </c>
      <c r="B46" s="855"/>
      <c r="C46" s="858">
        <v>0</v>
      </c>
      <c r="D46" s="857">
        <v>0</v>
      </c>
      <c r="E46" s="858">
        <v>83662.5</v>
      </c>
      <c r="F46" s="857">
        <v>185.86954011653967</v>
      </c>
      <c r="G46" s="855"/>
      <c r="H46" s="855"/>
      <c r="I46" s="668"/>
    </row>
    <row r="47" spans="1:9" ht="12.75" customHeight="1">
      <c r="A47" s="855" t="s">
        <v>655</v>
      </c>
      <c r="B47" s="855"/>
      <c r="C47" s="858">
        <v>997</v>
      </c>
      <c r="D47" s="857">
        <v>127.5</v>
      </c>
      <c r="E47" s="858">
        <v>847318.7</v>
      </c>
      <c r="F47" s="857">
        <v>188.99221768621413</v>
      </c>
      <c r="G47" s="855"/>
      <c r="H47" s="855"/>
      <c r="I47" s="668"/>
    </row>
    <row r="48" spans="1:9" ht="12.75" customHeight="1">
      <c r="A48" s="855" t="s">
        <v>656</v>
      </c>
      <c r="B48" s="855"/>
      <c r="C48" s="858">
        <v>0</v>
      </c>
      <c r="D48" s="857">
        <v>0</v>
      </c>
      <c r="E48" s="858">
        <v>154019.59999999998</v>
      </c>
      <c r="F48" s="857">
        <v>130.9335169030435</v>
      </c>
      <c r="G48" s="855"/>
      <c r="H48" s="855"/>
      <c r="I48" s="668"/>
    </row>
    <row r="49" spans="1:9" ht="12.75" customHeight="1">
      <c r="A49" s="855" t="s">
        <v>1193</v>
      </c>
      <c r="B49" s="855"/>
      <c r="C49" s="858">
        <v>0</v>
      </c>
      <c r="D49" s="857">
        <v>0</v>
      </c>
      <c r="E49" s="858">
        <v>59643.899999999994</v>
      </c>
      <c r="F49" s="857">
        <v>128.8978822645736</v>
      </c>
      <c r="G49" s="855"/>
      <c r="H49" s="855"/>
      <c r="I49" s="668"/>
    </row>
    <row r="50" spans="1:9" ht="12.75" customHeight="1">
      <c r="A50" s="855" t="s">
        <v>657</v>
      </c>
      <c r="B50" s="867"/>
      <c r="C50" s="858">
        <v>0</v>
      </c>
      <c r="D50" s="857">
        <v>0</v>
      </c>
      <c r="E50" s="858">
        <v>151676.79999999996</v>
      </c>
      <c r="F50" s="857">
        <v>134.35169320555292</v>
      </c>
      <c r="G50" s="855"/>
      <c r="H50" s="855"/>
      <c r="I50" s="668"/>
    </row>
    <row r="51" spans="1:9" ht="12.75" customHeight="1">
      <c r="A51" s="875" t="s">
        <v>659</v>
      </c>
      <c r="B51" s="876"/>
      <c r="C51" s="877">
        <v>997</v>
      </c>
      <c r="D51" s="878">
        <v>160.5</v>
      </c>
      <c r="E51" s="877">
        <v>1000160.9999999999</v>
      </c>
      <c r="F51" s="878">
        <v>198.14662189387514</v>
      </c>
      <c r="G51" s="879"/>
      <c r="H51" s="880"/>
      <c r="I51" s="668"/>
    </row>
    <row r="52" spans="1:9" ht="12.75" customHeight="1">
      <c r="A52" s="875" t="s">
        <v>658</v>
      </c>
      <c r="B52" s="881"/>
      <c r="C52" s="882">
        <v>0</v>
      </c>
      <c r="D52" s="883">
        <v>0</v>
      </c>
      <c r="E52" s="882">
        <v>184066.09999999998</v>
      </c>
      <c r="F52" s="883">
        <v>135.51326289849138</v>
      </c>
      <c r="G52" s="516"/>
      <c r="H52" s="884"/>
      <c r="I52" s="668"/>
    </row>
    <row r="53" spans="1:9" ht="13.5" customHeight="1">
      <c r="A53" s="875" t="s">
        <v>961</v>
      </c>
      <c r="B53" s="881"/>
      <c r="C53" s="877">
        <v>0</v>
      </c>
      <c r="D53" s="878">
        <v>0</v>
      </c>
      <c r="E53" s="877">
        <v>121174.59999999999</v>
      </c>
      <c r="F53" s="885">
        <v>138.51194722326298</v>
      </c>
      <c r="G53" s="862"/>
      <c r="H53" s="886"/>
      <c r="I53" s="668"/>
    </row>
    <row r="54" spans="1:9" ht="16.5" customHeight="1">
      <c r="A54" s="855" t="s">
        <v>960</v>
      </c>
      <c r="B54" s="887"/>
      <c r="C54" s="888">
        <v>0</v>
      </c>
      <c r="D54" s="889">
        <v>0</v>
      </c>
      <c r="E54" s="888">
        <v>11226.9</v>
      </c>
      <c r="F54" s="890">
        <v>129.66629256517828</v>
      </c>
      <c r="G54" s="857"/>
      <c r="H54" s="891"/>
      <c r="I54" s="668"/>
    </row>
    <row r="55" spans="1:9" ht="12.75" customHeight="1">
      <c r="A55" s="855" t="s">
        <v>660</v>
      </c>
      <c r="B55" s="892"/>
      <c r="C55" s="865">
        <v>6032</v>
      </c>
      <c r="D55" s="868">
        <v>199.83645557029178</v>
      </c>
      <c r="E55" s="893">
        <v>7468913.7</v>
      </c>
      <c r="F55" s="894">
        <v>190.9291940540161</v>
      </c>
      <c r="G55" s="516"/>
      <c r="H55" s="895"/>
      <c r="I55" s="668"/>
    </row>
    <row r="56" spans="1:9" ht="12.75" customHeight="1">
      <c r="A56" s="875"/>
      <c r="B56" s="876"/>
      <c r="C56" s="877">
        <v>0</v>
      </c>
      <c r="D56" s="878"/>
      <c r="E56" s="877">
        <v>0</v>
      </c>
      <c r="F56" s="878"/>
      <c r="G56" s="896"/>
      <c r="H56" s="897"/>
      <c r="I56" s="681"/>
    </row>
    <row r="57" spans="1:9" ht="12.75" customHeight="1">
      <c r="A57" s="898" t="s">
        <v>76</v>
      </c>
      <c r="B57" s="899"/>
      <c r="C57" s="900" t="s">
        <v>661</v>
      </c>
      <c r="D57" s="896" t="s">
        <v>85</v>
      </c>
      <c r="E57" s="900" t="s">
        <v>661</v>
      </c>
      <c r="F57" s="901" t="s">
        <v>85</v>
      </c>
      <c r="G57" s="902"/>
      <c r="H57" s="903"/>
      <c r="I57" s="682"/>
    </row>
    <row r="58" spans="1:9" ht="12.75" customHeight="1">
      <c r="A58" s="875" t="s">
        <v>628</v>
      </c>
      <c r="B58" s="876"/>
      <c r="C58" s="877">
        <v>0</v>
      </c>
      <c r="D58" s="904">
        <v>0</v>
      </c>
      <c r="E58" s="905">
        <v>20</v>
      </c>
      <c r="F58" s="976">
        <v>750</v>
      </c>
      <c r="G58" s="907"/>
      <c r="H58" s="908"/>
      <c r="I58" s="684"/>
    </row>
    <row r="59" spans="1:9" ht="12.75" customHeight="1">
      <c r="A59" s="875" t="s">
        <v>639</v>
      </c>
      <c r="B59" s="881"/>
      <c r="C59" s="877">
        <v>0</v>
      </c>
      <c r="D59" s="878">
        <v>0</v>
      </c>
      <c r="E59" s="877">
        <v>59</v>
      </c>
      <c r="F59" s="878">
        <v>447.45762711864404</v>
      </c>
      <c r="G59" s="878"/>
      <c r="H59" s="910"/>
      <c r="I59" s="682"/>
    </row>
    <row r="60" spans="1:9" ht="15" customHeight="1">
      <c r="A60" s="875" t="s">
        <v>641</v>
      </c>
      <c r="B60" s="911"/>
      <c r="C60" s="900">
        <v>0</v>
      </c>
      <c r="D60" s="896">
        <v>0</v>
      </c>
      <c r="E60" s="912">
        <v>359</v>
      </c>
      <c r="F60" s="901">
        <v>733.0362116991644</v>
      </c>
      <c r="G60" s="914"/>
      <c r="H60" s="915"/>
      <c r="I60" s="682"/>
    </row>
    <row r="61" spans="1:9" ht="15" customHeight="1">
      <c r="A61" s="855" t="s">
        <v>660</v>
      </c>
      <c r="B61" s="916"/>
      <c r="C61" s="888">
        <v>0</v>
      </c>
      <c r="D61" s="917">
        <v>0</v>
      </c>
      <c r="E61" s="888">
        <v>438</v>
      </c>
      <c r="F61" s="917">
        <v>695.3424657534247</v>
      </c>
      <c r="G61" s="919"/>
      <c r="H61" s="920"/>
      <c r="I61" s="682"/>
    </row>
    <row r="62" spans="1:10" ht="12.75" customHeight="1">
      <c r="A62" s="875" t="s">
        <v>662</v>
      </c>
      <c r="B62" s="921"/>
      <c r="C62" s="922">
        <v>6032</v>
      </c>
      <c r="D62" s="923">
        <v>199.83645557029178</v>
      </c>
      <c r="E62" s="921">
        <v>7469351.7</v>
      </c>
      <c r="F62" s="923">
        <v>190.95877266028316</v>
      </c>
      <c r="G62" s="923"/>
      <c r="H62" s="925"/>
      <c r="I62" s="682"/>
      <c r="J62" s="570"/>
    </row>
    <row r="63" spans="1:10" ht="12.75" customHeight="1">
      <c r="A63" s="926"/>
      <c r="B63" s="927"/>
      <c r="C63" s="928">
        <v>0</v>
      </c>
      <c r="D63" s="929"/>
      <c r="E63" s="928">
        <v>0</v>
      </c>
      <c r="F63" s="930"/>
      <c r="G63" s="931"/>
      <c r="H63" s="931"/>
      <c r="I63" s="682"/>
      <c r="J63" s="570"/>
    </row>
    <row r="64" spans="1:10" ht="12.75" customHeight="1">
      <c r="A64" s="932"/>
      <c r="B64" s="933"/>
      <c r="C64" s="934" t="s">
        <v>1852</v>
      </c>
      <c r="D64" s="977"/>
      <c r="E64" s="978" t="s">
        <v>1816</v>
      </c>
      <c r="F64" s="979"/>
      <c r="G64" s="978"/>
      <c r="H64" s="938"/>
      <c r="I64" s="980"/>
      <c r="J64" s="570"/>
    </row>
    <row r="65" spans="1:9" ht="12.75" customHeight="1">
      <c r="A65" s="939" t="s">
        <v>663</v>
      </c>
      <c r="B65" s="940" t="s">
        <v>6</v>
      </c>
      <c r="C65" s="941" t="s">
        <v>0</v>
      </c>
      <c r="D65" s="942" t="s">
        <v>7</v>
      </c>
      <c r="E65" s="940" t="s">
        <v>6</v>
      </c>
      <c r="F65" s="941" t="s">
        <v>0</v>
      </c>
      <c r="G65" s="942" t="s">
        <v>7</v>
      </c>
      <c r="H65" s="942" t="s">
        <v>2</v>
      </c>
      <c r="I65" s="682"/>
    </row>
    <row r="66" spans="1:8" ht="12.75" customHeight="1">
      <c r="A66" s="943" t="s">
        <v>664</v>
      </c>
      <c r="B66" s="944">
        <v>0</v>
      </c>
      <c r="C66" s="945">
        <v>0</v>
      </c>
      <c r="D66" s="946">
        <v>0</v>
      </c>
      <c r="E66" s="944">
        <v>185</v>
      </c>
      <c r="F66" s="945">
        <v>9224.5</v>
      </c>
      <c r="G66" s="946">
        <v>118.44679928451407</v>
      </c>
      <c r="H66" s="981">
        <f>F66/F68</f>
        <v>0.001234980005025068</v>
      </c>
    </row>
    <row r="67" spans="1:8" ht="12.75" customHeight="1">
      <c r="A67" s="948" t="s">
        <v>665</v>
      </c>
      <c r="B67" s="949">
        <v>121</v>
      </c>
      <c r="C67" s="950">
        <v>6032</v>
      </c>
      <c r="D67" s="951">
        <v>199.83645557029178</v>
      </c>
      <c r="E67" s="949">
        <v>149626</v>
      </c>
      <c r="F67" s="950">
        <v>7460127.2</v>
      </c>
      <c r="G67" s="951">
        <v>191.0484342277702</v>
      </c>
      <c r="H67" s="982">
        <f>F67/F68</f>
        <v>0.9987650199949749</v>
      </c>
    </row>
    <row r="68" spans="1:8" ht="12.75" customHeight="1">
      <c r="A68" s="948" t="s">
        <v>666</v>
      </c>
      <c r="B68" s="949">
        <v>121</v>
      </c>
      <c r="C68" s="950">
        <v>6032</v>
      </c>
      <c r="D68" s="951">
        <v>199.83645557029178</v>
      </c>
      <c r="E68" s="949">
        <v>149811</v>
      </c>
      <c r="F68" s="950">
        <v>7469351.7</v>
      </c>
      <c r="G68" s="951">
        <v>190.95877266028316</v>
      </c>
      <c r="H68" s="982">
        <f>SUM(H66:H67)</f>
        <v>1</v>
      </c>
    </row>
    <row r="69" spans="1:8" ht="12.75" customHeight="1">
      <c r="A69" s="953"/>
      <c r="B69" s="953"/>
      <c r="C69" s="954"/>
      <c r="D69" s="955" t="s">
        <v>1146</v>
      </c>
      <c r="E69" s="954"/>
      <c r="F69" s="955"/>
      <c r="G69" s="953"/>
      <c r="H69" s="953"/>
    </row>
    <row r="70" spans="1:8" ht="12.7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2.7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2.7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2.7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2.7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2.7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2.7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2.7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2.7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2.7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2.7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4" sqref="A14:I14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1653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1654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1655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1656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21"/>
      <c r="C12" s="536"/>
      <c r="D12" s="821">
        <v>0</v>
      </c>
      <c r="E12" s="536">
        <v>0</v>
      </c>
      <c r="F12" s="821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22" t="s">
        <v>6</v>
      </c>
      <c r="E14" s="545" t="s">
        <v>87</v>
      </c>
      <c r="F14" s="822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23">
        <v>10</v>
      </c>
      <c r="C15" s="824">
        <v>499.5</v>
      </c>
      <c r="D15" s="823">
        <v>0</v>
      </c>
      <c r="E15" s="825">
        <v>0</v>
      </c>
      <c r="F15" s="823">
        <v>10</v>
      </c>
      <c r="G15" s="824">
        <v>499.5</v>
      </c>
      <c r="H15" s="826" t="s">
        <v>1657</v>
      </c>
      <c r="I15" s="549">
        <v>230</v>
      </c>
    </row>
    <row r="16" spans="1:9" ht="15" customHeight="1">
      <c r="A16" s="534" t="s">
        <v>347</v>
      </c>
      <c r="B16" s="823">
        <v>10</v>
      </c>
      <c r="C16" s="824">
        <v>498.5</v>
      </c>
      <c r="D16" s="823">
        <v>0</v>
      </c>
      <c r="E16" s="825">
        <v>0</v>
      </c>
      <c r="F16" s="823">
        <v>10</v>
      </c>
      <c r="G16" s="824">
        <v>498.5</v>
      </c>
      <c r="H16" s="826" t="s">
        <v>1020</v>
      </c>
      <c r="I16" s="549">
        <v>267</v>
      </c>
    </row>
    <row r="17" spans="1:9" ht="15" customHeight="1">
      <c r="A17" s="534" t="s">
        <v>36</v>
      </c>
      <c r="B17" s="823">
        <v>561</v>
      </c>
      <c r="C17" s="827">
        <v>27972</v>
      </c>
      <c r="D17" s="823">
        <v>10</v>
      </c>
      <c r="E17" s="825">
        <v>499</v>
      </c>
      <c r="F17" s="823">
        <v>571</v>
      </c>
      <c r="G17" s="827">
        <v>28471</v>
      </c>
      <c r="H17" s="826" t="s">
        <v>1658</v>
      </c>
      <c r="I17" s="549">
        <v>203.73</v>
      </c>
    </row>
    <row r="18" spans="1:9" ht="15" customHeight="1">
      <c r="A18" s="534" t="s">
        <v>490</v>
      </c>
      <c r="B18" s="823">
        <v>71</v>
      </c>
      <c r="C18" s="826">
        <v>3539.5</v>
      </c>
      <c r="D18" s="823">
        <v>0</v>
      </c>
      <c r="E18" s="825">
        <v>0</v>
      </c>
      <c r="F18" s="823">
        <v>71</v>
      </c>
      <c r="G18" s="826">
        <v>3539.5</v>
      </c>
      <c r="H18" s="826" t="s">
        <v>1659</v>
      </c>
      <c r="I18" s="549">
        <v>190.43</v>
      </c>
    </row>
    <row r="19" spans="1:9" ht="15" customHeight="1">
      <c r="A19" s="534" t="s">
        <v>213</v>
      </c>
      <c r="B19" s="823">
        <v>125</v>
      </c>
      <c r="C19" s="826">
        <v>6236.5</v>
      </c>
      <c r="D19" s="823">
        <v>0</v>
      </c>
      <c r="E19" s="825">
        <v>0</v>
      </c>
      <c r="F19" s="823">
        <v>125</v>
      </c>
      <c r="G19" s="826">
        <v>6236.5</v>
      </c>
      <c r="H19" s="826" t="s">
        <v>1660</v>
      </c>
      <c r="I19" s="549">
        <v>145.03</v>
      </c>
    </row>
    <row r="20" spans="1:9" ht="15" customHeight="1">
      <c r="A20" s="534" t="s">
        <v>586</v>
      </c>
      <c r="B20" s="828"/>
      <c r="C20" s="825">
        <v>0</v>
      </c>
      <c r="D20" s="823">
        <v>50</v>
      </c>
      <c r="E20" s="827">
        <v>2494.4</v>
      </c>
      <c r="F20" s="823">
        <v>50</v>
      </c>
      <c r="G20" s="827">
        <v>2494.4</v>
      </c>
      <c r="H20" s="826">
        <v>366437.2</v>
      </c>
      <c r="I20" s="549">
        <v>146.90394483643362</v>
      </c>
    </row>
    <row r="21" spans="1:9" ht="15" customHeight="1">
      <c r="A21" s="534" t="s">
        <v>38</v>
      </c>
      <c r="B21" s="823">
        <v>30</v>
      </c>
      <c r="C21" s="826">
        <v>1495.5</v>
      </c>
      <c r="D21" s="823">
        <v>0</v>
      </c>
      <c r="E21" s="825">
        <v>0</v>
      </c>
      <c r="F21" s="823">
        <v>30</v>
      </c>
      <c r="G21" s="826">
        <v>1495.5</v>
      </c>
      <c r="H21" s="826" t="s">
        <v>1661</v>
      </c>
      <c r="I21" s="549">
        <v>127.67</v>
      </c>
    </row>
    <row r="22" spans="1:9" ht="15" customHeight="1">
      <c r="A22" s="534" t="s">
        <v>170</v>
      </c>
      <c r="B22" s="828"/>
      <c r="C22" s="825">
        <v>0</v>
      </c>
      <c r="D22" s="823">
        <v>60</v>
      </c>
      <c r="E22" s="826">
        <v>2994.4</v>
      </c>
      <c r="F22" s="823">
        <v>60</v>
      </c>
      <c r="G22" s="826">
        <v>2994.4</v>
      </c>
      <c r="H22" s="826" t="s">
        <v>1662</v>
      </c>
      <c r="I22" s="549">
        <v>192.5</v>
      </c>
    </row>
    <row r="23" spans="1:9" ht="15" customHeight="1">
      <c r="A23" s="534" t="s">
        <v>219</v>
      </c>
      <c r="B23" s="823">
        <v>21</v>
      </c>
      <c r="C23" s="827">
        <v>1047</v>
      </c>
      <c r="D23" s="823">
        <v>0</v>
      </c>
      <c r="E23" s="825">
        <v>0</v>
      </c>
      <c r="F23" s="823">
        <v>21</v>
      </c>
      <c r="G23" s="827">
        <v>1047</v>
      </c>
      <c r="H23" s="826" t="s">
        <v>1663</v>
      </c>
      <c r="I23" s="549">
        <v>260.52</v>
      </c>
    </row>
    <row r="24" spans="1:9" ht="15" customHeight="1">
      <c r="A24" s="534" t="s">
        <v>42</v>
      </c>
      <c r="B24" s="823">
        <v>50</v>
      </c>
      <c r="C24" s="826">
        <v>2492.5</v>
      </c>
      <c r="D24" s="823">
        <v>30</v>
      </c>
      <c r="E24" s="826">
        <v>1497.6</v>
      </c>
      <c r="F24" s="823">
        <v>80</v>
      </c>
      <c r="G24" s="826">
        <v>3990.1</v>
      </c>
      <c r="H24" s="826" t="s">
        <v>1664</v>
      </c>
      <c r="I24" s="549">
        <v>165.26</v>
      </c>
    </row>
    <row r="25" spans="1:9" ht="15" customHeight="1">
      <c r="A25" s="534" t="s">
        <v>178</v>
      </c>
      <c r="B25" s="823">
        <v>41</v>
      </c>
      <c r="C25" s="827">
        <v>2044</v>
      </c>
      <c r="D25" s="823">
        <v>0</v>
      </c>
      <c r="E25" s="825">
        <v>0</v>
      </c>
      <c r="F25" s="823">
        <v>41</v>
      </c>
      <c r="G25" s="827">
        <v>2044</v>
      </c>
      <c r="H25" s="826" t="s">
        <v>1665</v>
      </c>
      <c r="I25" s="549">
        <v>166.38</v>
      </c>
    </row>
    <row r="26" spans="1:9" ht="15" customHeight="1">
      <c r="A26" s="534" t="s">
        <v>43</v>
      </c>
      <c r="B26" s="823">
        <v>926</v>
      </c>
      <c r="C26" s="826">
        <v>46189.5</v>
      </c>
      <c r="D26" s="823">
        <v>56</v>
      </c>
      <c r="E26" s="826">
        <v>2794.5</v>
      </c>
      <c r="F26" s="823">
        <v>982</v>
      </c>
      <c r="G26" s="827">
        <v>48984</v>
      </c>
      <c r="H26" s="826" t="s">
        <v>1666</v>
      </c>
      <c r="I26" s="549">
        <v>189.21</v>
      </c>
    </row>
    <row r="27" spans="1:9" ht="15" customHeight="1">
      <c r="A27" s="534" t="s">
        <v>45</v>
      </c>
      <c r="B27" s="823">
        <v>51</v>
      </c>
      <c r="C27" s="826">
        <v>2542.5</v>
      </c>
      <c r="D27" s="823">
        <v>50</v>
      </c>
      <c r="E27" s="826">
        <v>2495.2</v>
      </c>
      <c r="F27" s="823">
        <v>101</v>
      </c>
      <c r="G27" s="826">
        <v>5037.7</v>
      </c>
      <c r="H27" s="826" t="s">
        <v>1667</v>
      </c>
      <c r="I27" s="549">
        <v>155.46</v>
      </c>
    </row>
    <row r="28" spans="1:9" ht="15" customHeight="1">
      <c r="A28" s="534" t="s">
        <v>183</v>
      </c>
      <c r="B28" s="823">
        <v>91</v>
      </c>
      <c r="C28" s="826">
        <v>4536.5</v>
      </c>
      <c r="D28" s="823">
        <v>0</v>
      </c>
      <c r="E28" s="825">
        <v>0</v>
      </c>
      <c r="F28" s="823">
        <v>91</v>
      </c>
      <c r="G28" s="826">
        <v>4536.5</v>
      </c>
      <c r="H28" s="826">
        <v>828896</v>
      </c>
      <c r="I28" s="549">
        <v>182.71707263308718</v>
      </c>
    </row>
    <row r="29" spans="1:9" ht="15" customHeight="1">
      <c r="A29" s="534" t="s">
        <v>55</v>
      </c>
      <c r="B29" s="828"/>
      <c r="C29" s="825">
        <v>0</v>
      </c>
      <c r="D29" s="823">
        <v>10</v>
      </c>
      <c r="E29" s="824">
        <v>499.2</v>
      </c>
      <c r="F29" s="823">
        <v>10</v>
      </c>
      <c r="G29" s="824">
        <v>499.2</v>
      </c>
      <c r="H29" s="826">
        <v>70387.2</v>
      </c>
      <c r="I29" s="549">
        <v>141</v>
      </c>
    </row>
    <row r="30" spans="1:9" ht="15" customHeight="1">
      <c r="A30" s="534" t="s">
        <v>186</v>
      </c>
      <c r="B30" s="823">
        <v>20</v>
      </c>
      <c r="C30" s="825">
        <v>997</v>
      </c>
      <c r="D30" s="823">
        <v>19</v>
      </c>
      <c r="E30" s="825">
        <v>907.2</v>
      </c>
      <c r="F30" s="823">
        <v>39</v>
      </c>
      <c r="G30" s="825">
        <v>1904.2</v>
      </c>
      <c r="H30" s="826">
        <v>332118</v>
      </c>
      <c r="I30" s="549">
        <v>174.4134019535763</v>
      </c>
    </row>
    <row r="31" spans="1:9" ht="15" customHeight="1">
      <c r="A31" s="534" t="s">
        <v>400</v>
      </c>
      <c r="B31" s="828"/>
      <c r="C31" s="825">
        <v>0</v>
      </c>
      <c r="D31" s="823">
        <v>83</v>
      </c>
      <c r="E31" s="824">
        <v>4140.8</v>
      </c>
      <c r="F31" s="823">
        <v>83</v>
      </c>
      <c r="G31" s="824">
        <v>4140.8</v>
      </c>
      <c r="H31" s="826">
        <v>709467.7</v>
      </c>
      <c r="I31" s="549">
        <v>171.3359012751159</v>
      </c>
    </row>
    <row r="32" spans="1:9" ht="15" customHeight="1">
      <c r="A32" s="534" t="s">
        <v>230</v>
      </c>
      <c r="B32" s="823">
        <v>20</v>
      </c>
      <c r="C32" s="825">
        <v>997</v>
      </c>
      <c r="D32" s="823">
        <v>0</v>
      </c>
      <c r="E32" s="825">
        <v>0</v>
      </c>
      <c r="F32" s="823">
        <v>20</v>
      </c>
      <c r="G32" s="825">
        <v>997</v>
      </c>
      <c r="H32" s="826" t="s">
        <v>1668</v>
      </c>
      <c r="I32" s="549">
        <v>149.5</v>
      </c>
    </row>
    <row r="33" spans="1:9" ht="15" customHeight="1">
      <c r="A33" s="534" t="s">
        <v>46</v>
      </c>
      <c r="B33" s="823">
        <v>185</v>
      </c>
      <c r="C33" s="827">
        <v>9220</v>
      </c>
      <c r="D33" s="823">
        <v>70</v>
      </c>
      <c r="E33" s="826">
        <v>3489.6</v>
      </c>
      <c r="F33" s="823">
        <v>255</v>
      </c>
      <c r="G33" s="826">
        <v>12709.6</v>
      </c>
      <c r="H33" s="826" t="s">
        <v>1669</v>
      </c>
      <c r="I33" s="549">
        <v>186.87</v>
      </c>
    </row>
    <row r="34" spans="1:9" ht="15" customHeight="1">
      <c r="A34" s="534" t="s">
        <v>47</v>
      </c>
      <c r="B34" s="823">
        <v>10</v>
      </c>
      <c r="C34" s="824">
        <v>498.5</v>
      </c>
      <c r="D34" s="823">
        <v>0</v>
      </c>
      <c r="E34" s="825">
        <v>0</v>
      </c>
      <c r="F34" s="823">
        <v>10</v>
      </c>
      <c r="G34" s="824">
        <v>498.5</v>
      </c>
      <c r="H34" s="826">
        <v>80258.5</v>
      </c>
      <c r="I34" s="549">
        <v>161</v>
      </c>
    </row>
    <row r="35" spans="1:9" ht="15" customHeight="1">
      <c r="A35" s="534" t="s">
        <v>194</v>
      </c>
      <c r="B35" s="828"/>
      <c r="C35" s="825">
        <v>0</v>
      </c>
      <c r="D35" s="823">
        <v>70</v>
      </c>
      <c r="E35" s="826">
        <v>3493.6</v>
      </c>
      <c r="F35" s="823">
        <v>70</v>
      </c>
      <c r="G35" s="826">
        <v>3493.6</v>
      </c>
      <c r="H35" s="826" t="s">
        <v>1670</v>
      </c>
      <c r="I35" s="549">
        <v>158.43</v>
      </c>
    </row>
    <row r="36" spans="1:9" ht="15" customHeight="1">
      <c r="A36" s="534" t="s">
        <v>51</v>
      </c>
      <c r="B36" s="828">
        <v>110</v>
      </c>
      <c r="C36" s="825">
        <v>5485</v>
      </c>
      <c r="D36" s="823">
        <v>115</v>
      </c>
      <c r="E36" s="826">
        <v>5739.6</v>
      </c>
      <c r="F36" s="823">
        <v>225</v>
      </c>
      <c r="G36" s="826">
        <v>11224.6</v>
      </c>
      <c r="H36" s="826">
        <v>1699102</v>
      </c>
      <c r="I36" s="549">
        <v>151.37305560999945</v>
      </c>
    </row>
    <row r="37" spans="1:9" ht="15" customHeight="1">
      <c r="A37" s="534" t="s">
        <v>53</v>
      </c>
      <c r="B37" s="823">
        <v>103</v>
      </c>
      <c r="C37" s="827">
        <v>5136.5</v>
      </c>
      <c r="D37" s="823">
        <v>0</v>
      </c>
      <c r="E37" s="825">
        <v>0</v>
      </c>
      <c r="F37" s="823">
        <v>103</v>
      </c>
      <c r="G37" s="827">
        <v>5136.5</v>
      </c>
      <c r="H37" s="826">
        <v>1023158</v>
      </c>
      <c r="I37" s="549">
        <v>199.19361432882312</v>
      </c>
    </row>
    <row r="38" spans="1:9" ht="15" customHeight="1">
      <c r="A38" s="534" t="s">
        <v>54</v>
      </c>
      <c r="B38" s="823">
        <v>35</v>
      </c>
      <c r="C38" s="826">
        <v>1744</v>
      </c>
      <c r="D38" s="823">
        <v>30</v>
      </c>
      <c r="E38" s="825">
        <v>1495.2</v>
      </c>
      <c r="F38" s="823">
        <v>65</v>
      </c>
      <c r="G38" s="826">
        <v>3239.2</v>
      </c>
      <c r="H38" s="826">
        <v>568550.2</v>
      </c>
      <c r="I38" s="549">
        <v>175.52179550506298</v>
      </c>
    </row>
    <row r="39" spans="1:9" ht="15" customHeight="1">
      <c r="A39" s="534" t="s">
        <v>71</v>
      </c>
      <c r="B39" s="823">
        <v>121</v>
      </c>
      <c r="C39" s="827">
        <v>6035</v>
      </c>
      <c r="D39" s="823">
        <v>52</v>
      </c>
      <c r="E39" s="826">
        <v>2596.3</v>
      </c>
      <c r="F39" s="823">
        <v>173</v>
      </c>
      <c r="G39" s="826">
        <v>8631.3</v>
      </c>
      <c r="H39" s="826" t="s">
        <v>1671</v>
      </c>
      <c r="I39" s="549">
        <v>146.02</v>
      </c>
    </row>
    <row r="40" spans="1:9" ht="15" customHeight="1">
      <c r="A40" s="534" t="s">
        <v>243</v>
      </c>
      <c r="B40" s="823">
        <v>30</v>
      </c>
      <c r="C40" s="827">
        <v>1497</v>
      </c>
      <c r="D40" s="823">
        <v>10</v>
      </c>
      <c r="E40" s="824">
        <v>498.4</v>
      </c>
      <c r="F40" s="823">
        <v>40</v>
      </c>
      <c r="G40" s="826">
        <v>1995.4</v>
      </c>
      <c r="H40" s="826" t="s">
        <v>1672</v>
      </c>
      <c r="I40" s="549">
        <v>206.18</v>
      </c>
    </row>
    <row r="41" spans="1:9" ht="15" customHeight="1">
      <c r="A41" s="534" t="s">
        <v>994</v>
      </c>
      <c r="B41" s="828"/>
      <c r="C41" s="825">
        <v>0</v>
      </c>
      <c r="D41" s="823">
        <v>50</v>
      </c>
      <c r="E41" s="827">
        <v>2496</v>
      </c>
      <c r="F41" s="823">
        <v>50</v>
      </c>
      <c r="G41" s="827">
        <v>2496</v>
      </c>
      <c r="H41" s="826" t="s">
        <v>1673</v>
      </c>
      <c r="I41" s="549">
        <v>146.2</v>
      </c>
    </row>
    <row r="42" spans="1:9" ht="15" customHeight="1">
      <c r="A42" s="534" t="s">
        <v>746</v>
      </c>
      <c r="B42" s="823">
        <v>20</v>
      </c>
      <c r="C42" s="825">
        <v>997</v>
      </c>
      <c r="D42" s="823">
        <v>0</v>
      </c>
      <c r="E42" s="825">
        <v>0</v>
      </c>
      <c r="F42" s="823">
        <v>20</v>
      </c>
      <c r="G42" s="825">
        <v>997</v>
      </c>
      <c r="H42" s="826" t="s">
        <v>1674</v>
      </c>
      <c r="I42" s="549">
        <v>312</v>
      </c>
    </row>
    <row r="43" spans="1:9" ht="15" customHeight="1">
      <c r="A43" s="534" t="s">
        <v>379</v>
      </c>
      <c r="B43" s="823">
        <v>240</v>
      </c>
      <c r="C43" s="826">
        <v>11968.5</v>
      </c>
      <c r="D43" s="823">
        <v>0</v>
      </c>
      <c r="E43" s="825">
        <v>0</v>
      </c>
      <c r="F43" s="823">
        <v>240</v>
      </c>
      <c r="G43" s="826">
        <v>11968.5</v>
      </c>
      <c r="H43" s="826" t="s">
        <v>1675</v>
      </c>
      <c r="I43" s="549">
        <v>227.25</v>
      </c>
    </row>
    <row r="44" spans="1:9" ht="15" customHeight="1">
      <c r="A44" s="534" t="s">
        <v>57</v>
      </c>
      <c r="B44" s="823">
        <v>30</v>
      </c>
      <c r="C44" s="826">
        <v>1495.5</v>
      </c>
      <c r="D44" s="823">
        <v>0</v>
      </c>
      <c r="E44" s="825">
        <v>0</v>
      </c>
      <c r="F44" s="823">
        <v>30</v>
      </c>
      <c r="G44" s="826">
        <v>1495.5</v>
      </c>
      <c r="H44" s="826" t="s">
        <v>436</v>
      </c>
      <c r="I44" s="549">
        <v>126</v>
      </c>
    </row>
    <row r="45" spans="1:9" ht="15" customHeight="1">
      <c r="A45" s="534" t="s">
        <v>19</v>
      </c>
      <c r="B45" s="829">
        <v>2911</v>
      </c>
      <c r="C45" s="824" t="s">
        <v>1676</v>
      </c>
      <c r="D45" s="823">
        <v>765</v>
      </c>
      <c r="E45" s="827">
        <v>38131</v>
      </c>
      <c r="F45" s="829">
        <v>3676</v>
      </c>
      <c r="G45" s="824" t="s">
        <v>1677</v>
      </c>
      <c r="H45" s="826" t="s">
        <v>1678</v>
      </c>
      <c r="I45" s="549">
        <v>184.02</v>
      </c>
    </row>
    <row r="46" spans="1:9" ht="15" customHeight="1">
      <c r="A46" s="830"/>
      <c r="B46" s="831"/>
      <c r="C46" s="832"/>
      <c r="D46" s="831"/>
      <c r="E46" s="833"/>
      <c r="F46" s="831"/>
      <c r="G46" s="832"/>
      <c r="H46" s="834"/>
      <c r="I46" s="835"/>
    </row>
    <row r="47" spans="1:9" ht="15" customHeight="1">
      <c r="A47" s="836" t="s">
        <v>62</v>
      </c>
      <c r="C47" s="837"/>
      <c r="D47" s="838"/>
      <c r="E47" s="837"/>
      <c r="F47" s="838"/>
      <c r="G47" s="837"/>
      <c r="H47" s="839"/>
      <c r="I47" s="839"/>
    </row>
    <row r="48" spans="1:9" ht="15" customHeight="1">
      <c r="A48" s="836" t="s">
        <v>63</v>
      </c>
      <c r="C48" s="837"/>
      <c r="D48" s="838"/>
      <c r="E48" s="837"/>
      <c r="F48" s="838"/>
      <c r="G48" s="840" t="s">
        <v>64</v>
      </c>
      <c r="H48" s="841"/>
      <c r="I48" s="842"/>
    </row>
    <row r="49" spans="1:9" ht="15" customHeight="1">
      <c r="A49" s="836" t="s">
        <v>157</v>
      </c>
      <c r="C49" s="837"/>
      <c r="D49" s="838"/>
      <c r="E49" s="837"/>
      <c r="F49" s="838"/>
      <c r="G49" s="837"/>
      <c r="H49" s="841" t="s">
        <v>66</v>
      </c>
      <c r="I49" s="843"/>
    </row>
    <row r="50" spans="1:9" ht="15" customHeight="1">
      <c r="A50" s="836" t="s">
        <v>158</v>
      </c>
      <c r="C50" s="837"/>
      <c r="D50" s="838"/>
      <c r="E50" s="837"/>
      <c r="F50" s="838"/>
      <c r="G50" s="844"/>
      <c r="H50" s="841"/>
      <c r="I50" s="843"/>
    </row>
    <row r="51" spans="1:9" ht="15" customHeight="1">
      <c r="A51" s="836" t="s">
        <v>159</v>
      </c>
      <c r="C51" s="837"/>
      <c r="D51" s="838"/>
      <c r="E51" s="837"/>
      <c r="F51" s="838"/>
      <c r="G51" s="844"/>
      <c r="H51" s="841"/>
      <c r="I51" s="843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18">
        <v>0</v>
      </c>
      <c r="E15" s="442">
        <v>0</v>
      </c>
      <c r="F15" s="818">
        <v>64</v>
      </c>
      <c r="G15" s="442">
        <v>3192.5</v>
      </c>
      <c r="H15" s="820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18">
        <v>2</v>
      </c>
      <c r="E16" s="442">
        <v>99.5</v>
      </c>
      <c r="F16" s="818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18">
        <v>10</v>
      </c>
      <c r="E17" s="442">
        <v>499.2</v>
      </c>
      <c r="F17" s="818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18">
        <v>0</v>
      </c>
      <c r="E18" s="442">
        <v>0</v>
      </c>
      <c r="F18" s="818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18">
        <v>10</v>
      </c>
      <c r="E19" s="442">
        <v>499.2</v>
      </c>
      <c r="F19" s="818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18">
        <v>0</v>
      </c>
      <c r="E20" s="442">
        <v>0</v>
      </c>
      <c r="F20" s="818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18">
        <v>0</v>
      </c>
      <c r="E21" s="442">
        <v>0</v>
      </c>
      <c r="F21" s="818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18">
        <v>0</v>
      </c>
      <c r="E22" s="442">
        <v>0</v>
      </c>
      <c r="F22" s="818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18">
        <v>70</v>
      </c>
      <c r="E23" s="442">
        <v>3494.4</v>
      </c>
      <c r="F23" s="818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18">
        <v>107</v>
      </c>
      <c r="E24" s="442">
        <v>5341.5</v>
      </c>
      <c r="F24" s="818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18">
        <v>0</v>
      </c>
      <c r="E25" s="442">
        <v>0</v>
      </c>
      <c r="F25" s="818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18">
        <v>0</v>
      </c>
      <c r="E26" s="442">
        <v>0</v>
      </c>
      <c r="F26" s="818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18">
        <v>0</v>
      </c>
      <c r="E27" s="442">
        <v>0</v>
      </c>
      <c r="F27" s="818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18">
        <f>120+10</f>
        <v>130</v>
      </c>
      <c r="E28" s="442">
        <f>5990.4+499.2</f>
        <v>6489.599999999999</v>
      </c>
      <c r="F28" s="818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18">
        <v>3</v>
      </c>
      <c r="E29" s="442">
        <v>149.5</v>
      </c>
      <c r="F29" s="818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18">
        <f>27+109</f>
        <v>136</v>
      </c>
      <c r="E30" s="442">
        <f>1345.6+5439.3</f>
        <v>6784.9</v>
      </c>
      <c r="F30" s="818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18">
        <v>0</v>
      </c>
      <c r="E31" s="442">
        <v>0</v>
      </c>
      <c r="F31" s="818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18">
        <v>60</v>
      </c>
      <c r="E32" s="442">
        <v>2989.9</v>
      </c>
      <c r="F32" s="818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18">
        <v>0</v>
      </c>
      <c r="E33" s="442">
        <v>0</v>
      </c>
      <c r="F33" s="818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18">
        <v>0</v>
      </c>
      <c r="E34" s="442">
        <v>0</v>
      </c>
      <c r="F34" s="818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18">
        <v>21</v>
      </c>
      <c r="E35" s="442">
        <v>1045.7</v>
      </c>
      <c r="F35" s="818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18">
        <v>40</v>
      </c>
      <c r="E36" s="442">
        <v>1996.8</v>
      </c>
      <c r="F36" s="818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18">
        <v>0</v>
      </c>
      <c r="E37" s="442">
        <v>0</v>
      </c>
      <c r="F37" s="818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18">
        <v>23</v>
      </c>
      <c r="E38" s="442">
        <v>1147.4</v>
      </c>
      <c r="F38" s="818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18">
        <v>0</v>
      </c>
      <c r="E39" s="442">
        <v>0</v>
      </c>
      <c r="F39" s="818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18">
        <v>0</v>
      </c>
      <c r="E40" s="442">
        <v>0</v>
      </c>
      <c r="F40" s="818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18">
        <v>0</v>
      </c>
      <c r="E41" s="442">
        <v>0</v>
      </c>
      <c r="F41" s="818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18">
        <v>30</v>
      </c>
      <c r="E42" s="442">
        <v>1497.6</v>
      </c>
      <c r="F42" s="818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18">
        <v>40</v>
      </c>
      <c r="E43" s="442">
        <v>1994.2</v>
      </c>
      <c r="F43" s="818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18">
        <v>0</v>
      </c>
      <c r="E44" s="442">
        <v>0</v>
      </c>
      <c r="F44" s="818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18">
        <v>30</v>
      </c>
      <c r="E45" s="442">
        <v>1497.6</v>
      </c>
      <c r="F45" s="818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18">
        <v>0</v>
      </c>
      <c r="E46" s="442">
        <v>0</v>
      </c>
      <c r="F46" s="818">
        <v>210</v>
      </c>
      <c r="G46" s="407">
        <v>10471.5</v>
      </c>
      <c r="H46" s="369">
        <v>2198707.5</v>
      </c>
      <c r="I46" s="392">
        <v>209.97063457957313</v>
      </c>
      <c r="J46" s="819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19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18">
        <v>0</v>
      </c>
      <c r="E15" s="442">
        <v>0</v>
      </c>
      <c r="F15" s="818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19"/>
    </row>
    <row r="16" spans="1:10" ht="15" customHeight="1">
      <c r="A16" s="135" t="s">
        <v>36</v>
      </c>
      <c r="B16" s="440">
        <v>586</v>
      </c>
      <c r="C16" s="407">
        <v>29218</v>
      </c>
      <c r="D16" s="818">
        <v>0</v>
      </c>
      <c r="E16" s="442">
        <v>0</v>
      </c>
      <c r="F16" s="818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19"/>
    </row>
    <row r="17" spans="1:10" ht="15" customHeight="1">
      <c r="A17" s="135" t="s">
        <v>490</v>
      </c>
      <c r="B17" s="440">
        <v>50</v>
      </c>
      <c r="C17" s="407">
        <v>2495.5</v>
      </c>
      <c r="D17" s="818">
        <v>0</v>
      </c>
      <c r="E17" s="442">
        <v>0</v>
      </c>
      <c r="F17" s="818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19"/>
    </row>
    <row r="18" spans="1:10" ht="15" customHeight="1">
      <c r="A18" s="135" t="s">
        <v>1646</v>
      </c>
      <c r="B18" s="440">
        <v>0</v>
      </c>
      <c r="C18" s="407">
        <v>0</v>
      </c>
      <c r="D18" s="818">
        <v>10</v>
      </c>
      <c r="E18" s="442">
        <v>499.2</v>
      </c>
      <c r="F18" s="818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19"/>
    </row>
    <row r="19" spans="1:10" ht="15" customHeight="1">
      <c r="A19" s="135" t="s">
        <v>213</v>
      </c>
      <c r="B19" s="440">
        <v>125</v>
      </c>
      <c r="C19" s="407">
        <v>6239.5</v>
      </c>
      <c r="D19" s="818">
        <v>0</v>
      </c>
      <c r="E19" s="442">
        <v>0</v>
      </c>
      <c r="F19" s="818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19"/>
    </row>
    <row r="20" spans="1:10" ht="15" customHeight="1">
      <c r="A20" s="135" t="s">
        <v>38</v>
      </c>
      <c r="B20" s="440">
        <v>20</v>
      </c>
      <c r="C20" s="407">
        <v>997</v>
      </c>
      <c r="D20" s="818">
        <v>0</v>
      </c>
      <c r="E20" s="442">
        <v>0</v>
      </c>
      <c r="F20" s="818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19"/>
    </row>
    <row r="21" spans="1:10" ht="15" customHeight="1">
      <c r="A21" s="135" t="s">
        <v>1247</v>
      </c>
      <c r="B21" s="440">
        <v>10</v>
      </c>
      <c r="C21" s="407">
        <v>498.5</v>
      </c>
      <c r="D21" s="818">
        <v>0</v>
      </c>
      <c r="E21" s="442">
        <v>0</v>
      </c>
      <c r="F21" s="818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19"/>
    </row>
    <row r="22" spans="1:10" ht="15" customHeight="1">
      <c r="A22" s="135" t="s">
        <v>170</v>
      </c>
      <c r="B22" s="440">
        <v>0</v>
      </c>
      <c r="C22" s="407">
        <v>0</v>
      </c>
      <c r="D22" s="818">
        <v>20</v>
      </c>
      <c r="E22" s="442">
        <v>998.4</v>
      </c>
      <c r="F22" s="818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19"/>
    </row>
    <row r="23" spans="1:10" ht="15" customHeight="1">
      <c r="A23" s="135" t="s">
        <v>41</v>
      </c>
      <c r="B23" s="440">
        <v>20</v>
      </c>
      <c r="C23" s="407">
        <v>997</v>
      </c>
      <c r="D23" s="818">
        <v>0</v>
      </c>
      <c r="E23" s="442">
        <v>0</v>
      </c>
      <c r="F23" s="818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19"/>
    </row>
    <row r="24" spans="1:10" ht="15" customHeight="1">
      <c r="A24" s="135" t="s">
        <v>42</v>
      </c>
      <c r="B24" s="440">
        <v>50</v>
      </c>
      <c r="C24" s="407">
        <v>2492.5</v>
      </c>
      <c r="D24" s="818">
        <v>50</v>
      </c>
      <c r="E24" s="442">
        <v>2496</v>
      </c>
      <c r="F24" s="818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19"/>
    </row>
    <row r="25" spans="1:10" ht="15" customHeight="1">
      <c r="A25" s="135" t="s">
        <v>178</v>
      </c>
      <c r="B25" s="440">
        <v>95</v>
      </c>
      <c r="C25" s="407">
        <v>4738</v>
      </c>
      <c r="D25" s="818">
        <v>0</v>
      </c>
      <c r="E25" s="442">
        <v>0</v>
      </c>
      <c r="F25" s="818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19"/>
    </row>
    <row r="26" spans="1:10" ht="15" customHeight="1">
      <c r="A26" s="135" t="s">
        <v>43</v>
      </c>
      <c r="B26" s="440">
        <v>645</v>
      </c>
      <c r="C26" s="407">
        <v>32176</v>
      </c>
      <c r="D26" s="818">
        <v>280</v>
      </c>
      <c r="E26" s="442">
        <v>13979.8</v>
      </c>
      <c r="F26" s="818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19"/>
    </row>
    <row r="27" spans="1:10" ht="15" customHeight="1">
      <c r="A27" s="135" t="s">
        <v>44</v>
      </c>
      <c r="B27" s="440">
        <v>10</v>
      </c>
      <c r="C27" s="407">
        <v>500</v>
      </c>
      <c r="D27" s="818">
        <v>0</v>
      </c>
      <c r="E27" s="442">
        <v>0</v>
      </c>
      <c r="F27" s="818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19"/>
    </row>
    <row r="28" spans="1:10" ht="15" customHeight="1">
      <c r="A28" s="135" t="s">
        <v>1645</v>
      </c>
      <c r="B28" s="440">
        <v>30</v>
      </c>
      <c r="C28" s="407">
        <v>1497</v>
      </c>
      <c r="D28" s="818">
        <v>0</v>
      </c>
      <c r="E28" s="442">
        <v>0</v>
      </c>
      <c r="F28" s="818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19"/>
    </row>
    <row r="29" spans="1:10" ht="15" customHeight="1">
      <c r="A29" s="135" t="s">
        <v>687</v>
      </c>
      <c r="B29" s="440">
        <v>11</v>
      </c>
      <c r="C29" s="407">
        <v>548.5</v>
      </c>
      <c r="D29" s="818">
        <v>0</v>
      </c>
      <c r="E29" s="442">
        <v>0</v>
      </c>
      <c r="F29" s="818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19"/>
    </row>
    <row r="30" spans="1:10" ht="15" customHeight="1">
      <c r="A30" s="135" t="s">
        <v>183</v>
      </c>
      <c r="B30" s="440">
        <v>57</v>
      </c>
      <c r="C30" s="407">
        <v>2842</v>
      </c>
      <c r="D30" s="818">
        <v>0</v>
      </c>
      <c r="E30" s="442">
        <v>0</v>
      </c>
      <c r="F30" s="818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19"/>
    </row>
    <row r="31" spans="1:10" ht="15" customHeight="1">
      <c r="A31" s="135" t="s">
        <v>55</v>
      </c>
      <c r="B31" s="440">
        <v>50</v>
      </c>
      <c r="C31" s="407">
        <v>2492.5</v>
      </c>
      <c r="D31" s="818">
        <v>10</v>
      </c>
      <c r="E31" s="442">
        <v>499.2</v>
      </c>
      <c r="F31" s="818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19"/>
    </row>
    <row r="32" spans="1:10" ht="15" customHeight="1">
      <c r="A32" s="135" t="s">
        <v>400</v>
      </c>
      <c r="B32" s="440">
        <v>0</v>
      </c>
      <c r="C32" s="407">
        <v>0</v>
      </c>
      <c r="D32" s="818">
        <f>31+60</f>
        <v>91</v>
      </c>
      <c r="E32" s="442">
        <f>1546.4+2993.4</f>
        <v>4539.8</v>
      </c>
      <c r="F32" s="818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19"/>
    </row>
    <row r="33" spans="1:10" ht="15" customHeight="1">
      <c r="A33" s="135" t="s">
        <v>1013</v>
      </c>
      <c r="B33" s="440">
        <v>0</v>
      </c>
      <c r="C33" s="407">
        <v>0</v>
      </c>
      <c r="D33" s="818">
        <v>25</v>
      </c>
      <c r="E33" s="442">
        <v>1247.6</v>
      </c>
      <c r="F33" s="818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19"/>
    </row>
    <row r="34" spans="1:10" ht="15" customHeight="1">
      <c r="A34" s="135" t="s">
        <v>46</v>
      </c>
      <c r="B34" s="440">
        <v>486</v>
      </c>
      <c r="C34" s="407">
        <v>24237.5</v>
      </c>
      <c r="D34" s="818">
        <v>64</v>
      </c>
      <c r="E34" s="442">
        <v>3194.2</v>
      </c>
      <c r="F34" s="818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19"/>
    </row>
    <row r="35" spans="1:10" ht="15" customHeight="1">
      <c r="A35" s="135" t="s">
        <v>47</v>
      </c>
      <c r="B35" s="440">
        <v>20</v>
      </c>
      <c r="C35" s="407">
        <v>997</v>
      </c>
      <c r="D35" s="818">
        <v>0</v>
      </c>
      <c r="E35" s="442">
        <v>0</v>
      </c>
      <c r="F35" s="818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19"/>
    </row>
    <row r="36" spans="1:10" ht="15" customHeight="1">
      <c r="A36" s="135" t="s">
        <v>194</v>
      </c>
      <c r="B36" s="440">
        <v>0</v>
      </c>
      <c r="C36" s="407">
        <v>0</v>
      </c>
      <c r="D36" s="818">
        <v>10</v>
      </c>
      <c r="E36" s="442">
        <v>498.4</v>
      </c>
      <c r="F36" s="818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19"/>
    </row>
    <row r="37" spans="1:10" ht="15" customHeight="1">
      <c r="A37" s="135" t="s">
        <v>70</v>
      </c>
      <c r="B37" s="440">
        <v>30</v>
      </c>
      <c r="C37" s="407">
        <v>1498.5</v>
      </c>
      <c r="D37" s="818">
        <v>0</v>
      </c>
      <c r="E37" s="442">
        <v>0</v>
      </c>
      <c r="F37" s="818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19"/>
    </row>
    <row r="38" spans="1:10" ht="15" customHeight="1">
      <c r="A38" s="135" t="s">
        <v>51</v>
      </c>
      <c r="B38" s="440">
        <v>10</v>
      </c>
      <c r="C38" s="407">
        <v>498.5</v>
      </c>
      <c r="D38" s="818">
        <v>10</v>
      </c>
      <c r="E38" s="442">
        <v>498.4</v>
      </c>
      <c r="F38" s="818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19"/>
    </row>
    <row r="39" spans="1:10" ht="15" customHeight="1">
      <c r="A39" s="135" t="s">
        <v>1021</v>
      </c>
      <c r="B39" s="440">
        <v>0</v>
      </c>
      <c r="C39" s="407">
        <v>0</v>
      </c>
      <c r="D39" s="818">
        <v>2</v>
      </c>
      <c r="E39" s="442">
        <v>99.5</v>
      </c>
      <c r="F39" s="818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19"/>
    </row>
    <row r="40" spans="1:10" ht="15" customHeight="1">
      <c r="A40" s="135" t="s">
        <v>1647</v>
      </c>
      <c r="B40" s="440">
        <v>0</v>
      </c>
      <c r="C40" s="407">
        <v>0</v>
      </c>
      <c r="D40" s="818">
        <v>40</v>
      </c>
      <c r="E40" s="442">
        <v>1996.8</v>
      </c>
      <c r="F40" s="818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19"/>
    </row>
    <row r="41" spans="1:10" ht="15" customHeight="1">
      <c r="A41" s="135" t="s">
        <v>707</v>
      </c>
      <c r="B41" s="440">
        <v>61</v>
      </c>
      <c r="C41" s="407">
        <v>3044</v>
      </c>
      <c r="D41" s="818">
        <v>0</v>
      </c>
      <c r="E41" s="442">
        <v>0</v>
      </c>
      <c r="F41" s="818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19"/>
    </row>
    <row r="42" spans="1:10" ht="15" customHeight="1">
      <c r="A42" s="135" t="s">
        <v>374</v>
      </c>
      <c r="B42" s="440">
        <v>50</v>
      </c>
      <c r="C42" s="407">
        <v>2489.5</v>
      </c>
      <c r="D42" s="818">
        <v>0</v>
      </c>
      <c r="E42" s="442">
        <v>0</v>
      </c>
      <c r="F42" s="818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19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18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19"/>
    </row>
    <row r="44" spans="1:10" ht="15" customHeight="1">
      <c r="A44" s="135" t="s">
        <v>201</v>
      </c>
      <c r="B44" s="440">
        <v>40</v>
      </c>
      <c r="C44" s="407">
        <v>1994</v>
      </c>
      <c r="D44" s="818">
        <v>0</v>
      </c>
      <c r="E44" s="442">
        <v>0</v>
      </c>
      <c r="F44" s="818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19"/>
    </row>
    <row r="45" spans="1:10" ht="15" customHeight="1">
      <c r="A45" s="135" t="s">
        <v>54</v>
      </c>
      <c r="B45" s="440">
        <v>0</v>
      </c>
      <c r="C45" s="407">
        <v>0</v>
      </c>
      <c r="D45" s="818">
        <v>120</v>
      </c>
      <c r="E45" s="442">
        <v>5990.4</v>
      </c>
      <c r="F45" s="818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19"/>
    </row>
    <row r="46" spans="1:10" ht="15" customHeight="1">
      <c r="A46" s="135" t="s">
        <v>71</v>
      </c>
      <c r="B46" s="440">
        <v>30</v>
      </c>
      <c r="C46" s="407">
        <v>1494</v>
      </c>
      <c r="D46" s="818">
        <v>0</v>
      </c>
      <c r="E46" s="442">
        <v>0</v>
      </c>
      <c r="F46" s="818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19"/>
    </row>
    <row r="47" spans="1:10" ht="15" customHeight="1">
      <c r="A47" s="135" t="s">
        <v>243</v>
      </c>
      <c r="B47" s="440">
        <v>85</v>
      </c>
      <c r="C47" s="407">
        <v>4241</v>
      </c>
      <c r="D47" s="818">
        <v>30</v>
      </c>
      <c r="E47" s="442">
        <v>1497.6</v>
      </c>
      <c r="F47" s="818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19"/>
    </row>
    <row r="48" spans="1:10" ht="15" customHeight="1">
      <c r="A48" s="135" t="s">
        <v>379</v>
      </c>
      <c r="B48" s="440">
        <v>160</v>
      </c>
      <c r="C48" s="407">
        <v>7974.5</v>
      </c>
      <c r="D48" s="818">
        <v>0</v>
      </c>
      <c r="E48" s="442">
        <v>0</v>
      </c>
      <c r="F48" s="818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19"/>
    </row>
    <row r="49" spans="1:10" ht="15" customHeight="1">
      <c r="A49" s="135" t="s">
        <v>57</v>
      </c>
      <c r="B49" s="440">
        <v>35</v>
      </c>
      <c r="C49" s="407">
        <v>1744</v>
      </c>
      <c r="D49" s="818">
        <v>0</v>
      </c>
      <c r="E49" s="442">
        <v>0</v>
      </c>
      <c r="F49" s="818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19"/>
    </row>
    <row r="50" spans="1:10" ht="15" customHeight="1">
      <c r="A50" s="135" t="s">
        <v>19</v>
      </c>
      <c r="B50" s="440">
        <v>3092</v>
      </c>
      <c r="C50" s="407">
        <v>154195.5</v>
      </c>
      <c r="D50" s="818">
        <v>762</v>
      </c>
      <c r="E50" s="442">
        <v>38035.3</v>
      </c>
      <c r="F50" s="818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19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973" t="s">
        <v>8</v>
      </c>
      <c r="B4" s="973"/>
      <c r="C4" s="610"/>
      <c r="D4" s="610"/>
      <c r="E4" s="610"/>
      <c r="F4" s="610"/>
      <c r="G4" s="623"/>
      <c r="H4" s="18"/>
    </row>
    <row r="5" spans="1:8" ht="15" customHeight="1">
      <c r="A5" s="973" t="s">
        <v>9</v>
      </c>
      <c r="B5" s="973"/>
      <c r="C5" s="973"/>
      <c r="D5" s="613"/>
      <c r="E5" s="610"/>
      <c r="F5" s="610"/>
      <c r="G5" s="623"/>
      <c r="H5" s="18"/>
    </row>
    <row r="6" spans="1:8" ht="15" customHeight="1">
      <c r="A6" s="973" t="s">
        <v>10</v>
      </c>
      <c r="B6" s="973"/>
      <c r="C6" s="973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957" customWidth="1"/>
    <col min="2" max="2" width="11.421875" style="957" customWidth="1"/>
    <col min="3" max="3" width="12.140625" style="957" customWidth="1"/>
    <col min="4" max="4" width="14.140625" style="957" customWidth="1"/>
    <col min="5" max="5" width="17.57421875" style="957" customWidth="1"/>
    <col min="6" max="6" width="13.28125" style="957" customWidth="1"/>
    <col min="7" max="7" width="9.140625" style="957" customWidth="1"/>
    <col min="8" max="8" width="10.421875" style="957" bestFit="1" customWidth="1"/>
    <col min="9" max="16384" width="9.140625" style="957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1812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972" t="s">
        <v>8</v>
      </c>
      <c r="B4" s="972"/>
      <c r="C4" s="769"/>
      <c r="D4" s="769"/>
      <c r="E4" s="769"/>
      <c r="F4" s="769"/>
      <c r="G4" s="623"/>
      <c r="H4" s="18"/>
    </row>
    <row r="5" spans="1:8" ht="15" customHeight="1">
      <c r="A5" s="972" t="s">
        <v>9</v>
      </c>
      <c r="B5" s="972"/>
      <c r="C5" s="972"/>
      <c r="D5" s="772"/>
      <c r="E5" s="769"/>
      <c r="F5" s="769"/>
      <c r="G5" s="623"/>
      <c r="H5" s="18"/>
    </row>
    <row r="6" spans="1:8" ht="15" customHeight="1">
      <c r="A6" s="972" t="s">
        <v>10</v>
      </c>
      <c r="B6" s="972"/>
      <c r="C6" s="972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1851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121</v>
      </c>
      <c r="D12" s="777">
        <v>6032</v>
      </c>
      <c r="E12" s="778">
        <v>1205413.5</v>
      </c>
      <c r="F12" s="779">
        <f>E12/D12</f>
        <v>199.83645557029178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/>
      <c r="D13" s="781"/>
      <c r="E13" s="782"/>
      <c r="F13" s="779"/>
      <c r="G13" s="623"/>
      <c r="H13" s="847"/>
    </row>
    <row r="14" spans="1:8" ht="15" customHeight="1">
      <c r="A14" s="769" t="s">
        <v>19</v>
      </c>
      <c r="B14" s="775"/>
      <c r="C14" s="783">
        <f>C12+C13</f>
        <v>121</v>
      </c>
      <c r="D14" s="784">
        <f>D12+D13</f>
        <v>6032</v>
      </c>
      <c r="E14" s="785">
        <f>E12+E13</f>
        <v>1205413.5</v>
      </c>
      <c r="F14" s="786">
        <f>E14/D14</f>
        <v>199.83645557029178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/>
      <c r="D16" s="777"/>
      <c r="E16" s="778"/>
      <c r="F16" s="779"/>
      <c r="G16" s="623"/>
      <c r="H16" s="847"/>
    </row>
    <row r="17" spans="1:8" ht="15" customHeight="1">
      <c r="A17" s="769" t="s">
        <v>19</v>
      </c>
      <c r="B17" s="775"/>
      <c r="C17" s="788">
        <f>SUM(C16)</f>
        <v>0</v>
      </c>
      <c r="D17" s="784">
        <f>SUM(D16)</f>
        <v>0</v>
      </c>
      <c r="E17" s="789">
        <f>SUM(E16)</f>
        <v>0</v>
      </c>
      <c r="F17" s="790"/>
      <c r="G17" s="623"/>
      <c r="H17" s="847"/>
    </row>
    <row r="18" spans="1:8" ht="15" customHeight="1">
      <c r="A18" s="769" t="s">
        <v>1151</v>
      </c>
      <c r="B18" s="775"/>
      <c r="C18" s="788">
        <f>C17+C14</f>
        <v>121</v>
      </c>
      <c r="D18" s="791">
        <f>D17+D14</f>
        <v>6032</v>
      </c>
      <c r="E18" s="792">
        <f>E17+E14</f>
        <v>1205413.5</v>
      </c>
      <c r="F18" s="790">
        <f>E18/D18</f>
        <v>199.83645557029178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/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/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/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121</v>
      </c>
      <c r="D31" s="784">
        <f>D30+D14+D17+D23</f>
        <v>6032</v>
      </c>
      <c r="E31" s="789">
        <f>E14+E17+E23+E28+E29</f>
        <v>1205413.5</v>
      </c>
      <c r="F31" s="786">
        <f>E31/D31</f>
        <v>199.83645557029178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121</v>
      </c>
      <c r="D36" s="813">
        <v>6032</v>
      </c>
      <c r="E36" s="804">
        <v>199.84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121</v>
      </c>
      <c r="D37" s="815">
        <f>D36+D35</f>
        <v>6032</v>
      </c>
      <c r="E37" s="804">
        <f>F31</f>
        <v>199.83645557029178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973" t="s">
        <v>8</v>
      </c>
      <c r="B4" s="973"/>
      <c r="C4" s="610"/>
      <c r="D4" s="610"/>
      <c r="E4" s="610"/>
      <c r="F4" s="610"/>
      <c r="G4" s="623"/>
      <c r="H4" s="18"/>
    </row>
    <row r="5" spans="1:8" ht="15" customHeight="1">
      <c r="A5" s="973" t="s">
        <v>9</v>
      </c>
      <c r="B5" s="973"/>
      <c r="C5" s="973"/>
      <c r="D5" s="613"/>
      <c r="E5" s="610"/>
      <c r="F5" s="610"/>
      <c r="G5" s="623"/>
      <c r="H5" s="18"/>
    </row>
    <row r="6" spans="1:8" ht="15" customHeight="1">
      <c r="A6" s="973" t="s">
        <v>10</v>
      </c>
      <c r="B6" s="973"/>
      <c r="C6" s="973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66" t="s">
        <v>1848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1849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1850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534" t="s">
        <v>36</v>
      </c>
      <c r="B12" s="546">
        <v>51</v>
      </c>
      <c r="C12" s="547">
        <v>2542.5</v>
      </c>
      <c r="D12" s="546">
        <v>0</v>
      </c>
      <c r="E12" s="983">
        <v>0</v>
      </c>
      <c r="F12" s="546">
        <v>51</v>
      </c>
      <c r="G12" s="548">
        <v>2542.5</v>
      </c>
      <c r="H12" s="549" t="s">
        <v>1853</v>
      </c>
      <c r="I12" s="550">
        <v>191.18</v>
      </c>
    </row>
    <row r="13" spans="1:9" ht="15.75" customHeight="1">
      <c r="A13" s="534" t="s">
        <v>40</v>
      </c>
      <c r="B13" s="546">
        <v>20</v>
      </c>
      <c r="C13" s="547">
        <v>997</v>
      </c>
      <c r="D13" s="546">
        <v>0</v>
      </c>
      <c r="E13" s="983">
        <v>0</v>
      </c>
      <c r="F13" s="546">
        <v>20</v>
      </c>
      <c r="G13" s="548">
        <v>997</v>
      </c>
      <c r="H13" s="549" t="s">
        <v>351</v>
      </c>
      <c r="I13" s="550">
        <v>210</v>
      </c>
    </row>
    <row r="14" spans="1:9" ht="15.75" customHeight="1">
      <c r="A14" s="534" t="s">
        <v>41</v>
      </c>
      <c r="B14" s="546">
        <v>20</v>
      </c>
      <c r="C14" s="547">
        <v>997</v>
      </c>
      <c r="D14" s="546">
        <v>0</v>
      </c>
      <c r="E14" s="983">
        <v>0</v>
      </c>
      <c r="F14" s="546">
        <v>20</v>
      </c>
      <c r="G14" s="548">
        <v>997</v>
      </c>
      <c r="H14" s="549" t="s">
        <v>1854</v>
      </c>
      <c r="I14" s="550">
        <v>278.5</v>
      </c>
    </row>
    <row r="15" spans="1:9" ht="15.75" customHeight="1">
      <c r="A15" s="534" t="s">
        <v>43</v>
      </c>
      <c r="B15" s="546">
        <v>30</v>
      </c>
      <c r="C15" s="547">
        <v>1495.5</v>
      </c>
      <c r="D15" s="546">
        <v>0</v>
      </c>
      <c r="E15" s="983">
        <v>0</v>
      </c>
      <c r="F15" s="546">
        <v>30</v>
      </c>
      <c r="G15" s="548">
        <v>1495.5</v>
      </c>
      <c r="H15" s="549" t="s">
        <v>681</v>
      </c>
      <c r="I15" s="550">
        <v>155.33</v>
      </c>
    </row>
    <row r="16" spans="1:9" ht="15.75" customHeight="1">
      <c r="A16" s="534" t="s">
        <v>19</v>
      </c>
      <c r="B16" s="546">
        <v>121</v>
      </c>
      <c r="C16" s="547">
        <v>6032</v>
      </c>
      <c r="D16" s="546">
        <v>0</v>
      </c>
      <c r="E16" s="983">
        <v>0</v>
      </c>
      <c r="F16" s="546">
        <v>121</v>
      </c>
      <c r="G16" s="548">
        <v>6032</v>
      </c>
      <c r="H16" s="549" t="s">
        <v>1855</v>
      </c>
      <c r="I16" s="550">
        <v>199.84</v>
      </c>
    </row>
    <row r="17" spans="1:9" ht="15.75" customHeight="1">
      <c r="A17" s="966"/>
      <c r="B17" s="958"/>
      <c r="C17" s="959"/>
      <c r="D17" s="960"/>
      <c r="E17" s="961"/>
      <c r="F17" s="962"/>
      <c r="G17" s="961"/>
      <c r="H17" s="564"/>
      <c r="I17" s="963"/>
    </row>
    <row r="18" spans="1:9" ht="15.75" customHeight="1">
      <c r="A18" s="966"/>
      <c r="B18" s="831"/>
      <c r="C18" s="832"/>
      <c r="D18" s="831"/>
      <c r="E18" s="833"/>
      <c r="F18" s="831"/>
      <c r="G18" s="832"/>
      <c r="H18" s="968"/>
      <c r="I18" s="835"/>
    </row>
    <row r="19" spans="1:9" ht="15.75" customHeight="1">
      <c r="A19" s="966" t="s">
        <v>62</v>
      </c>
      <c r="B19" s="838"/>
      <c r="C19" s="837"/>
      <c r="D19" s="838"/>
      <c r="E19" s="837"/>
      <c r="F19" s="838"/>
      <c r="G19" s="837"/>
      <c r="H19" s="969"/>
      <c r="I19" s="839"/>
    </row>
    <row r="20" spans="1:9" ht="15.75" customHeight="1">
      <c r="A20" s="966" t="s">
        <v>63</v>
      </c>
      <c r="B20" s="838"/>
      <c r="C20" s="837"/>
      <c r="D20" s="838"/>
      <c r="E20" s="837"/>
      <c r="F20" s="838"/>
      <c r="G20" s="840" t="s">
        <v>64</v>
      </c>
      <c r="H20" s="841"/>
      <c r="I20" s="842"/>
    </row>
    <row r="21" spans="1:9" ht="15.75" customHeight="1">
      <c r="A21" s="966" t="s">
        <v>157</v>
      </c>
      <c r="B21" s="838"/>
      <c r="C21" s="837"/>
      <c r="D21" s="838"/>
      <c r="E21" s="837"/>
      <c r="F21" s="838"/>
      <c r="G21" s="837"/>
      <c r="H21" s="841" t="s">
        <v>66</v>
      </c>
      <c r="I21" s="843"/>
    </row>
    <row r="22" spans="1:9" ht="15.75" customHeight="1">
      <c r="A22" s="966" t="s">
        <v>158</v>
      </c>
      <c r="B22" s="838"/>
      <c r="C22" s="837"/>
      <c r="D22" s="838"/>
      <c r="E22" s="837"/>
      <c r="F22" s="838"/>
      <c r="G22" s="844"/>
      <c r="H22" s="841"/>
      <c r="I22" s="843"/>
    </row>
    <row r="23" spans="1:9" ht="15.75" customHeight="1">
      <c r="A23" s="966" t="s">
        <v>159</v>
      </c>
      <c r="B23" s="838"/>
      <c r="C23" s="837"/>
      <c r="D23" s="838"/>
      <c r="E23" s="837"/>
      <c r="F23" s="838"/>
      <c r="G23" s="844"/>
      <c r="H23" s="841"/>
      <c r="I23" s="843"/>
    </row>
    <row r="24" spans="2:9" ht="15.75" customHeight="1">
      <c r="B24" s="762"/>
      <c r="C24" s="837"/>
      <c r="D24" s="838"/>
      <c r="E24" s="837"/>
      <c r="F24" s="838"/>
      <c r="G24" s="837"/>
      <c r="H24" s="969"/>
      <c r="I24" s="839"/>
    </row>
    <row r="25" spans="3:9" ht="15.75" customHeight="1">
      <c r="C25" s="399"/>
      <c r="D25" s="388"/>
      <c r="E25" s="399"/>
      <c r="F25" s="388"/>
      <c r="G25" s="399"/>
      <c r="H25" s="970"/>
      <c r="I25" s="391"/>
    </row>
    <row r="26" spans="3:9" ht="15.75" customHeight="1">
      <c r="C26" s="399"/>
      <c r="D26" s="388"/>
      <c r="E26" s="399"/>
      <c r="F26" s="388"/>
      <c r="G26" s="399"/>
      <c r="H26" s="970"/>
      <c r="I26" s="391"/>
    </row>
    <row r="27" spans="3:9" ht="15.75" customHeight="1">
      <c r="C27" s="399"/>
      <c r="D27" s="388"/>
      <c r="E27" s="399"/>
      <c r="F27" s="388"/>
      <c r="G27" s="399"/>
      <c r="H27" s="970"/>
      <c r="I27" s="391"/>
    </row>
    <row r="28" spans="3:9" ht="15.75" customHeight="1">
      <c r="C28" s="399"/>
      <c r="D28" s="388"/>
      <c r="E28" s="399"/>
      <c r="F28" s="388"/>
      <c r="G28" s="399"/>
      <c r="H28" s="970"/>
      <c r="I28" s="391"/>
    </row>
    <row r="29" spans="3:9" ht="15.75" customHeight="1">
      <c r="C29" s="399"/>
      <c r="D29" s="388"/>
      <c r="E29" s="399"/>
      <c r="F29" s="388"/>
      <c r="G29" s="399"/>
      <c r="H29" s="970"/>
      <c r="I29" s="391"/>
    </row>
    <row r="30" spans="3:9" ht="15.75" customHeight="1">
      <c r="C30" s="399"/>
      <c r="D30" s="388"/>
      <c r="E30" s="399"/>
      <c r="F30" s="388"/>
      <c r="G30" s="399"/>
      <c r="H30" s="970"/>
      <c r="I30" s="391"/>
    </row>
    <row r="31" spans="3:9" ht="15.75" customHeight="1">
      <c r="C31" s="399"/>
      <c r="D31" s="388"/>
      <c r="E31" s="399"/>
      <c r="F31" s="388"/>
      <c r="G31" s="399"/>
      <c r="H31" s="970"/>
      <c r="I31" s="391"/>
    </row>
    <row r="32" spans="3:9" ht="15.75" customHeight="1">
      <c r="C32" s="399"/>
      <c r="D32" s="388"/>
      <c r="E32" s="399"/>
      <c r="F32" s="388"/>
      <c r="G32" s="399"/>
      <c r="H32" s="970"/>
      <c r="I32" s="391"/>
    </row>
    <row r="33" spans="3:9" ht="15.75" customHeight="1">
      <c r="C33" s="399"/>
      <c r="D33" s="388"/>
      <c r="E33" s="399"/>
      <c r="F33" s="388"/>
      <c r="G33" s="399"/>
      <c r="H33" s="970"/>
      <c r="I33" s="391"/>
    </row>
    <row r="34" spans="3:9" ht="15.75" customHeight="1">
      <c r="C34" s="399"/>
      <c r="D34" s="388"/>
      <c r="E34" s="399"/>
      <c r="F34" s="388"/>
      <c r="G34" s="399"/>
      <c r="H34" s="970"/>
      <c r="I34" s="391"/>
    </row>
    <row r="35" spans="3:9" ht="15.75" customHeight="1">
      <c r="C35" s="399"/>
      <c r="D35" s="388"/>
      <c r="E35" s="399"/>
      <c r="F35" s="388"/>
      <c r="G35" s="399"/>
      <c r="H35" s="970"/>
      <c r="I35" s="391"/>
    </row>
    <row r="36" spans="3:9" ht="15.75" customHeight="1">
      <c r="C36" s="399"/>
      <c r="D36" s="388"/>
      <c r="E36" s="399"/>
      <c r="F36" s="388"/>
      <c r="G36" s="399"/>
      <c r="H36" s="970"/>
      <c r="I36" s="391"/>
    </row>
    <row r="37" spans="3:9" ht="15.75" customHeight="1">
      <c r="C37" s="399"/>
      <c r="D37" s="388"/>
      <c r="E37" s="399"/>
      <c r="F37" s="388"/>
      <c r="G37" s="399"/>
      <c r="H37" s="970"/>
      <c r="I37" s="391"/>
    </row>
    <row r="38" spans="3:9" ht="15.75" customHeight="1">
      <c r="C38" s="399"/>
      <c r="D38" s="388"/>
      <c r="E38" s="399"/>
      <c r="F38" s="388"/>
      <c r="G38" s="399"/>
      <c r="H38" s="970"/>
      <c r="I3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974" t="s">
        <v>8</v>
      </c>
      <c r="B4" s="974"/>
      <c r="C4" s="5"/>
      <c r="D4" s="5"/>
      <c r="E4" s="5"/>
      <c r="F4" s="5"/>
      <c r="G4" s="21"/>
      <c r="H4" s="18"/>
    </row>
    <row r="5" spans="1:8" ht="15" customHeight="1">
      <c r="A5" s="974" t="s">
        <v>9</v>
      </c>
      <c r="B5" s="974"/>
      <c r="C5" s="974"/>
      <c r="D5" s="1"/>
      <c r="E5" s="5"/>
      <c r="F5" s="5"/>
      <c r="G5" s="21"/>
      <c r="H5" s="18"/>
    </row>
    <row r="6" spans="1:8" ht="15" customHeight="1">
      <c r="A6" s="974" t="s">
        <v>10</v>
      </c>
      <c r="B6" s="974"/>
      <c r="C6" s="974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121</v>
      </c>
      <c r="D35" s="235">
        <f>'[1]Uptodate'!$E$55</f>
        <v>6032</v>
      </c>
      <c r="E35" s="291">
        <f>'[1]Uptodate'!$G$55</f>
        <v>199.83645557029178</v>
      </c>
      <c r="F35" s="300">
        <f>'[1]Uptodate'!$C$55</f>
        <v>34.5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20 (Sreemongal)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974" t="s">
        <v>8</v>
      </c>
      <c r="B4" s="974"/>
      <c r="C4" s="5"/>
      <c r="D4" s="5"/>
      <c r="E4" s="5"/>
      <c r="F4" s="5"/>
      <c r="G4" s="21"/>
      <c r="H4" s="18"/>
    </row>
    <row r="5" spans="1:8" ht="15" customHeight="1">
      <c r="A5" s="974" t="s">
        <v>9</v>
      </c>
      <c r="B5" s="974"/>
      <c r="C5" s="974"/>
      <c r="D5" s="1"/>
      <c r="E5" s="5"/>
      <c r="F5" s="5"/>
      <c r="G5" s="21"/>
      <c r="H5" s="18"/>
    </row>
    <row r="6" spans="1:8" ht="15" customHeight="1">
      <c r="A6" s="974" t="s">
        <v>10</v>
      </c>
      <c r="B6" s="974"/>
      <c r="C6" s="974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121</v>
      </c>
      <c r="D35" s="235">
        <f>'[1]Uptodate'!$E$55</f>
        <v>6032</v>
      </c>
      <c r="E35" s="291">
        <f>'[1]Uptodate'!$G$55</f>
        <v>199.83645557029178</v>
      </c>
      <c r="F35" s="300">
        <f>'[1]Uptodate'!$C$55</f>
        <v>34.5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20 (Sreemongal)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9.140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A7" sqref="A7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2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850"/>
    </row>
    <row r="2" spans="1:9" ht="12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850"/>
    </row>
    <row r="3" spans="1:9" ht="12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850"/>
    </row>
    <row r="4" spans="1:9" ht="12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850"/>
    </row>
    <row r="5" spans="1:9" ht="12" customHeight="1">
      <c r="A5" s="855"/>
      <c r="B5" s="860"/>
      <c r="C5" s="861"/>
      <c r="D5" s="862"/>
      <c r="E5" s="858" t="s">
        <v>1814</v>
      </c>
      <c r="F5" s="857"/>
      <c r="G5" s="860"/>
      <c r="H5" s="855"/>
      <c r="I5" s="850"/>
    </row>
    <row r="6" spans="1:9" ht="12" customHeight="1">
      <c r="A6" s="863"/>
      <c r="B6" s="860"/>
      <c r="C6" s="861"/>
      <c r="D6" s="862"/>
      <c r="E6" s="861"/>
      <c r="F6" s="862"/>
      <c r="G6" s="860"/>
      <c r="H6" s="855"/>
      <c r="I6" s="850"/>
    </row>
    <row r="7" spans="1:9" ht="12.75" customHeight="1">
      <c r="A7" s="864" t="s">
        <v>1113</v>
      </c>
      <c r="B7" s="855"/>
      <c r="C7" s="865"/>
      <c r="D7" s="857"/>
      <c r="E7" s="866"/>
      <c r="F7" s="857"/>
      <c r="G7" s="855"/>
      <c r="H7" s="855"/>
      <c r="I7" s="850"/>
    </row>
    <row r="8" spans="1:9" ht="12.75" customHeight="1">
      <c r="A8" s="867"/>
      <c r="B8" s="855"/>
      <c r="C8" s="865"/>
      <c r="D8" s="868"/>
      <c r="E8" s="865"/>
      <c r="F8" s="868"/>
      <c r="G8" s="855"/>
      <c r="H8" s="855"/>
      <c r="I8" s="850"/>
    </row>
    <row r="9" spans="1:9" ht="12.75" customHeight="1">
      <c r="A9" s="867" t="s">
        <v>625</v>
      </c>
      <c r="B9" s="855"/>
      <c r="C9" s="869" t="s">
        <v>1815</v>
      </c>
      <c r="D9" s="857"/>
      <c r="E9" s="869" t="s">
        <v>1816</v>
      </c>
      <c r="F9" s="870"/>
      <c r="G9" s="871"/>
      <c r="H9" s="871"/>
      <c r="I9" s="850"/>
    </row>
    <row r="10" spans="1:9" ht="12.75" customHeight="1">
      <c r="A10" s="867" t="s">
        <v>626</v>
      </c>
      <c r="B10" s="867"/>
      <c r="C10" s="866" t="s">
        <v>0</v>
      </c>
      <c r="D10" s="872" t="s">
        <v>1</v>
      </c>
      <c r="E10" s="866" t="s">
        <v>0</v>
      </c>
      <c r="F10" s="872" t="s">
        <v>1</v>
      </c>
      <c r="G10" s="855"/>
      <c r="H10" s="855"/>
      <c r="I10" s="850"/>
    </row>
    <row r="11" spans="1:9" ht="12.7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850"/>
    </row>
    <row r="12" spans="1:9" ht="12.75" customHeight="1">
      <c r="A12" s="855" t="s">
        <v>627</v>
      </c>
      <c r="B12" s="855"/>
      <c r="C12" s="858">
        <v>2989.5</v>
      </c>
      <c r="D12" s="857">
        <v>124.67502926910855</v>
      </c>
      <c r="E12" s="858">
        <v>196047.7</v>
      </c>
      <c r="F12" s="857">
        <v>144.9952598270727</v>
      </c>
      <c r="G12" s="855"/>
      <c r="H12" s="855"/>
      <c r="I12" s="850"/>
    </row>
    <row r="13" spans="1:9" ht="12.7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850"/>
    </row>
    <row r="14" spans="1:9" ht="12.7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850"/>
    </row>
    <row r="15" spans="1:9" ht="12.75" customHeight="1">
      <c r="A15" s="855" t="s">
        <v>628</v>
      </c>
      <c r="B15" s="855"/>
      <c r="C15" s="858">
        <v>8460.6</v>
      </c>
      <c r="D15" s="857">
        <v>156.40792615180953</v>
      </c>
      <c r="E15" s="858">
        <v>140095.4</v>
      </c>
      <c r="F15" s="857">
        <v>198.87659123711413</v>
      </c>
      <c r="G15" s="855"/>
      <c r="H15" s="855"/>
      <c r="I15" s="850"/>
    </row>
    <row r="16" spans="1:9" ht="12.75" customHeight="1">
      <c r="A16" s="855" t="s">
        <v>855</v>
      </c>
      <c r="B16" s="855"/>
      <c r="C16" s="858">
        <v>0</v>
      </c>
      <c r="D16" s="857">
        <v>0</v>
      </c>
      <c r="E16" s="858">
        <v>23927</v>
      </c>
      <c r="F16" s="857">
        <v>211.30114514983075</v>
      </c>
      <c r="G16" s="855"/>
      <c r="H16" s="855"/>
      <c r="I16" s="850"/>
    </row>
    <row r="17" spans="1:9" ht="12.7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850"/>
    </row>
    <row r="18" spans="1:9" ht="12.75" customHeight="1">
      <c r="A18" s="855" t="s">
        <v>632</v>
      </c>
      <c r="B18" s="855"/>
      <c r="C18" s="858">
        <v>18945.1</v>
      </c>
      <c r="D18" s="857">
        <v>176.8403122707191</v>
      </c>
      <c r="E18" s="858">
        <v>503025.4000000001</v>
      </c>
      <c r="F18" s="857">
        <v>191.30499513543447</v>
      </c>
      <c r="G18" s="855"/>
      <c r="H18" s="855"/>
      <c r="I18" s="850"/>
    </row>
    <row r="19" spans="1:9" ht="12.7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850"/>
    </row>
    <row r="20" spans="1:9" ht="12.7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850"/>
    </row>
    <row r="21" spans="1:9" ht="12.7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850"/>
    </row>
    <row r="22" spans="1:9" ht="12.75" customHeight="1">
      <c r="A22" s="855" t="s">
        <v>635</v>
      </c>
      <c r="B22" s="855"/>
      <c r="C22" s="858">
        <v>4964</v>
      </c>
      <c r="D22" s="857">
        <v>147.51631748589847</v>
      </c>
      <c r="E22" s="858">
        <v>107665.60000000002</v>
      </c>
      <c r="F22" s="857">
        <v>183.08331259009373</v>
      </c>
      <c r="G22" s="855"/>
      <c r="H22" s="855"/>
      <c r="I22" s="850"/>
    </row>
    <row r="23" spans="1:9" ht="12.75" customHeight="1">
      <c r="A23" s="855" t="s">
        <v>636</v>
      </c>
      <c r="B23" s="855"/>
      <c r="C23" s="858">
        <v>27171.5</v>
      </c>
      <c r="D23" s="857">
        <v>265.47406289678526</v>
      </c>
      <c r="E23" s="858">
        <v>711199.1</v>
      </c>
      <c r="F23" s="857">
        <v>285.59919268739236</v>
      </c>
      <c r="G23" s="855"/>
      <c r="H23" s="855"/>
      <c r="I23" s="850"/>
    </row>
    <row r="24" spans="1:9" ht="12.7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850"/>
    </row>
    <row r="25" spans="1:9" ht="12.75" customHeight="1">
      <c r="A25" s="855" t="s">
        <v>638</v>
      </c>
      <c r="B25" s="855"/>
      <c r="C25" s="858">
        <v>5711.5</v>
      </c>
      <c r="D25" s="857">
        <v>143.83428171233476</v>
      </c>
      <c r="E25" s="858">
        <v>154120.39999999997</v>
      </c>
      <c r="F25" s="857">
        <v>192.29238569326324</v>
      </c>
      <c r="G25" s="855"/>
      <c r="H25" s="855"/>
      <c r="I25" s="850"/>
    </row>
    <row r="26" spans="1:9" ht="12.7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850"/>
    </row>
    <row r="27" spans="1:9" ht="12.75" customHeight="1">
      <c r="A27" s="855" t="s">
        <v>639</v>
      </c>
      <c r="B27" s="855"/>
      <c r="C27" s="858">
        <v>1992.2</v>
      </c>
      <c r="D27" s="857">
        <v>116.24661178596526</v>
      </c>
      <c r="E27" s="858">
        <v>133964</v>
      </c>
      <c r="F27" s="857">
        <v>180.2371756591323</v>
      </c>
      <c r="G27" s="855"/>
      <c r="H27" s="855"/>
      <c r="I27" s="850"/>
    </row>
    <row r="28" spans="1:9" ht="12.7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850"/>
    </row>
    <row r="29" spans="1:9" ht="12.75" customHeight="1">
      <c r="A29" s="855" t="s">
        <v>640</v>
      </c>
      <c r="B29" s="855"/>
      <c r="C29" s="858">
        <v>6477.8</v>
      </c>
      <c r="D29" s="857">
        <v>147.64498749575472</v>
      </c>
      <c r="E29" s="858">
        <v>238827.6</v>
      </c>
      <c r="F29" s="857">
        <v>206.8227780206308</v>
      </c>
      <c r="G29" s="855"/>
      <c r="H29" s="855"/>
      <c r="I29" s="850"/>
    </row>
    <row r="30" spans="1:9" ht="12.75" customHeight="1">
      <c r="A30" s="855" t="s">
        <v>641</v>
      </c>
      <c r="B30" s="855"/>
      <c r="C30" s="858">
        <v>10452.5</v>
      </c>
      <c r="D30" s="857">
        <v>127.46573546998327</v>
      </c>
      <c r="E30" s="858">
        <v>177107.79999999996</v>
      </c>
      <c r="F30" s="857">
        <v>187.64463846312816</v>
      </c>
      <c r="G30" s="855"/>
      <c r="H30" s="855"/>
      <c r="I30" s="850"/>
    </row>
    <row r="31" spans="1:9" ht="12.7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850"/>
    </row>
    <row r="32" spans="1:9" ht="12.7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850"/>
    </row>
    <row r="33" spans="1:9" ht="12.75" customHeight="1">
      <c r="A33" s="855" t="s">
        <v>644</v>
      </c>
      <c r="B33" s="855"/>
      <c r="C33" s="858">
        <v>21435.9</v>
      </c>
      <c r="D33" s="857">
        <v>181.93935873931113</v>
      </c>
      <c r="E33" s="858">
        <v>784488</v>
      </c>
      <c r="F33" s="857">
        <v>194.03361861494372</v>
      </c>
      <c r="G33" s="855"/>
      <c r="H33" s="855"/>
      <c r="I33" s="850"/>
    </row>
    <row r="34" spans="1:9" ht="12.75" customHeight="1">
      <c r="A34" s="855" t="s">
        <v>645</v>
      </c>
      <c r="B34" s="855"/>
      <c r="C34" s="858">
        <v>0</v>
      </c>
      <c r="D34" s="857">
        <v>0</v>
      </c>
      <c r="E34" s="858">
        <v>496810.5</v>
      </c>
      <c r="F34" s="857">
        <v>226.59080514602653</v>
      </c>
      <c r="G34" s="855"/>
      <c r="H34" s="855"/>
      <c r="I34" s="850"/>
    </row>
    <row r="35" spans="1:9" ht="12.75" customHeight="1">
      <c r="A35" s="855" t="s">
        <v>646</v>
      </c>
      <c r="B35" s="855"/>
      <c r="C35" s="858">
        <v>0</v>
      </c>
      <c r="D35" s="857">
        <v>0</v>
      </c>
      <c r="E35" s="858">
        <v>146176.19999999998</v>
      </c>
      <c r="F35" s="857">
        <v>124.04845932511586</v>
      </c>
      <c r="G35" s="855"/>
      <c r="H35" s="855"/>
      <c r="I35" s="850"/>
    </row>
    <row r="36" spans="1:9" ht="12.75" customHeight="1">
      <c r="A36" s="855" t="s">
        <v>647</v>
      </c>
      <c r="B36" s="855"/>
      <c r="C36" s="858">
        <v>13470.5</v>
      </c>
      <c r="D36" s="857">
        <v>148.2665379904235</v>
      </c>
      <c r="E36" s="858">
        <v>331971.4</v>
      </c>
      <c r="F36" s="857">
        <v>147.67456353167773</v>
      </c>
      <c r="G36" s="855"/>
      <c r="H36" s="855"/>
      <c r="I36" s="850"/>
    </row>
    <row r="37" spans="1:9" ht="12.7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850"/>
    </row>
    <row r="38" spans="1:9" ht="12.7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850"/>
    </row>
    <row r="39" spans="1:9" ht="12.75" customHeight="1">
      <c r="A39" s="855" t="s">
        <v>650</v>
      </c>
      <c r="B39" s="855"/>
      <c r="C39" s="858">
        <v>0</v>
      </c>
      <c r="D39" s="857">
        <v>0</v>
      </c>
      <c r="E39" s="858">
        <v>90429.4</v>
      </c>
      <c r="F39" s="857">
        <v>145.92302061055364</v>
      </c>
      <c r="G39" s="855"/>
      <c r="H39" s="855"/>
      <c r="I39" s="850"/>
    </row>
    <row r="40" spans="1:9" ht="12.75" customHeight="1">
      <c r="A40" s="855" t="s">
        <v>649</v>
      </c>
      <c r="B40" s="855"/>
      <c r="C40" s="858">
        <v>28932.1</v>
      </c>
      <c r="D40" s="857">
        <v>134.18042243736195</v>
      </c>
      <c r="E40" s="858">
        <v>191582.2</v>
      </c>
      <c r="F40" s="857">
        <v>136.05388392032248</v>
      </c>
      <c r="G40" s="855"/>
      <c r="H40" s="855"/>
      <c r="I40" s="850"/>
    </row>
    <row r="41" spans="1:9" ht="12.75" customHeight="1">
      <c r="A41" s="855" t="s">
        <v>719</v>
      </c>
      <c r="B41" s="855"/>
      <c r="C41" s="858">
        <v>1486.5</v>
      </c>
      <c r="D41" s="857">
        <v>129</v>
      </c>
      <c r="E41" s="858">
        <v>40088.3</v>
      </c>
      <c r="F41" s="857">
        <v>171.32182457225673</v>
      </c>
      <c r="G41" s="855"/>
      <c r="H41" s="855"/>
      <c r="I41" s="850"/>
    </row>
    <row r="42" spans="1:9" ht="12.7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850"/>
    </row>
    <row r="43" spans="1:9" ht="12.75" customHeight="1">
      <c r="A43" s="855" t="s">
        <v>652</v>
      </c>
      <c r="B43" s="855"/>
      <c r="C43" s="858">
        <v>498.5</v>
      </c>
      <c r="D43" s="857">
        <v>123</v>
      </c>
      <c r="E43" s="858">
        <v>35553.4</v>
      </c>
      <c r="F43" s="857">
        <v>171.20229007633588</v>
      </c>
      <c r="G43" s="855"/>
      <c r="H43" s="855"/>
      <c r="I43" s="850"/>
    </row>
    <row r="44" spans="1:9" ht="12.75" customHeight="1">
      <c r="A44" s="855" t="s">
        <v>653</v>
      </c>
      <c r="B44" s="855"/>
      <c r="C44" s="873">
        <v>0</v>
      </c>
      <c r="D44" s="874">
        <v>0</v>
      </c>
      <c r="E44" s="873">
        <v>8317.9</v>
      </c>
      <c r="F44" s="874">
        <v>174.2495581817526</v>
      </c>
      <c r="G44" s="855"/>
      <c r="H44" s="855"/>
      <c r="I44" s="850"/>
    </row>
    <row r="45" spans="1:9" ht="12.75" customHeight="1">
      <c r="A45" s="855" t="s">
        <v>881</v>
      </c>
      <c r="B45" s="855"/>
      <c r="C45" s="858">
        <v>0</v>
      </c>
      <c r="D45" s="857">
        <v>0</v>
      </c>
      <c r="E45" s="858">
        <v>40890.5</v>
      </c>
      <c r="F45" s="857">
        <v>129.76068279918317</v>
      </c>
      <c r="G45" s="855"/>
      <c r="H45" s="855"/>
      <c r="I45" s="850"/>
    </row>
    <row r="46" spans="1:9" ht="12.75" customHeight="1">
      <c r="A46" s="855" t="s">
        <v>654</v>
      </c>
      <c r="B46" s="855"/>
      <c r="C46" s="858">
        <v>8947.5</v>
      </c>
      <c r="D46" s="857">
        <v>137.7702710254261</v>
      </c>
      <c r="E46" s="858">
        <v>83662.5</v>
      </c>
      <c r="F46" s="857">
        <v>185.86954011653967</v>
      </c>
      <c r="G46" s="855"/>
      <c r="H46" s="855"/>
      <c r="I46" s="850"/>
    </row>
    <row r="47" spans="1:9" ht="12.75" customHeight="1">
      <c r="A47" s="855" t="s">
        <v>655</v>
      </c>
      <c r="B47" s="855"/>
      <c r="C47" s="858">
        <v>12955.1</v>
      </c>
      <c r="D47" s="857">
        <v>157.3192179141805</v>
      </c>
      <c r="E47" s="858">
        <v>846321.7</v>
      </c>
      <c r="F47" s="857">
        <v>189.06465791908676</v>
      </c>
      <c r="G47" s="855"/>
      <c r="H47" s="855"/>
      <c r="I47" s="850"/>
    </row>
    <row r="48" spans="1:9" ht="12.75" customHeight="1">
      <c r="A48" s="855" t="s">
        <v>656</v>
      </c>
      <c r="B48" s="855"/>
      <c r="C48" s="858">
        <v>6480.5</v>
      </c>
      <c r="D48" s="857">
        <v>128.84615384615384</v>
      </c>
      <c r="E48" s="858">
        <v>154019.59999999998</v>
      </c>
      <c r="F48" s="857">
        <v>130.9335169030435</v>
      </c>
      <c r="G48" s="855"/>
      <c r="H48" s="855"/>
      <c r="I48" s="850"/>
    </row>
    <row r="49" spans="1:9" ht="12.75" customHeight="1">
      <c r="A49" s="855" t="s">
        <v>1193</v>
      </c>
      <c r="B49" s="855"/>
      <c r="C49" s="858">
        <v>0</v>
      </c>
      <c r="D49" s="857">
        <v>0</v>
      </c>
      <c r="E49" s="858">
        <v>59643.899999999994</v>
      </c>
      <c r="F49" s="857">
        <v>128.8978822645736</v>
      </c>
      <c r="G49" s="855"/>
      <c r="H49" s="855"/>
      <c r="I49" s="850"/>
    </row>
    <row r="50" spans="1:9" ht="12.75" customHeight="1">
      <c r="A50" s="855" t="s">
        <v>657</v>
      </c>
      <c r="B50" s="867"/>
      <c r="C50" s="858">
        <v>498.5</v>
      </c>
      <c r="D50" s="857">
        <v>124</v>
      </c>
      <c r="E50" s="858">
        <v>151676.79999999996</v>
      </c>
      <c r="F50" s="857">
        <v>134.35169320555292</v>
      </c>
      <c r="G50" s="855"/>
      <c r="H50" s="855"/>
      <c r="I50" s="850"/>
    </row>
    <row r="51" spans="1:9" ht="12.75" customHeight="1">
      <c r="A51" s="875" t="s">
        <v>659</v>
      </c>
      <c r="B51" s="876"/>
      <c r="C51" s="877">
        <v>32854.2</v>
      </c>
      <c r="D51" s="878">
        <v>179.63882547741235</v>
      </c>
      <c r="E51" s="877">
        <v>999163.9999999999</v>
      </c>
      <c r="F51" s="878">
        <v>198.1841869803156</v>
      </c>
      <c r="G51" s="879"/>
      <c r="H51" s="880"/>
      <c r="I51" s="850"/>
    </row>
    <row r="52" spans="1:9" ht="12.75" customHeight="1">
      <c r="A52" s="875" t="s">
        <v>658</v>
      </c>
      <c r="B52" s="881"/>
      <c r="C52" s="882">
        <v>0</v>
      </c>
      <c r="D52" s="883">
        <v>0</v>
      </c>
      <c r="E52" s="882">
        <v>184066.09999999998</v>
      </c>
      <c r="F52" s="883">
        <v>135.51326289849138</v>
      </c>
      <c r="G52" s="516"/>
      <c r="H52" s="884"/>
      <c r="I52" s="850"/>
    </row>
    <row r="53" spans="1:9" ht="13.5" customHeight="1">
      <c r="A53" s="875" t="s">
        <v>961</v>
      </c>
      <c r="B53" s="881"/>
      <c r="C53" s="877">
        <v>0</v>
      </c>
      <c r="D53" s="878">
        <v>0</v>
      </c>
      <c r="E53" s="877">
        <v>121174.59999999999</v>
      </c>
      <c r="F53" s="885">
        <v>138.51194722326298</v>
      </c>
      <c r="G53" s="862"/>
      <c r="H53" s="886"/>
      <c r="I53" s="850"/>
    </row>
    <row r="54" spans="1:9" ht="16.5" customHeight="1">
      <c r="A54" s="855" t="s">
        <v>960</v>
      </c>
      <c r="B54" s="887"/>
      <c r="C54" s="888">
        <v>0</v>
      </c>
      <c r="D54" s="889">
        <v>0</v>
      </c>
      <c r="E54" s="888">
        <v>11226.9</v>
      </c>
      <c r="F54" s="890">
        <v>129.66629256517828</v>
      </c>
      <c r="G54" s="857"/>
      <c r="H54" s="891"/>
      <c r="I54" s="850"/>
    </row>
    <row r="55" spans="1:9" ht="12.75" customHeight="1">
      <c r="A55" s="855" t="s">
        <v>660</v>
      </c>
      <c r="B55" s="892"/>
      <c r="C55" s="865">
        <v>214724</v>
      </c>
      <c r="D55" s="868">
        <v>169.6859917848028</v>
      </c>
      <c r="E55" s="893">
        <v>7462881.7</v>
      </c>
      <c r="F55" s="894">
        <v>190.92199460966927</v>
      </c>
      <c r="G55" s="516"/>
      <c r="H55" s="895"/>
      <c r="I55" s="850"/>
    </row>
    <row r="56" spans="1:9" ht="12.75" customHeight="1">
      <c r="A56" s="875"/>
      <c r="B56" s="876"/>
      <c r="C56" s="877">
        <v>0</v>
      </c>
      <c r="D56" s="878"/>
      <c r="E56" s="877">
        <v>0</v>
      </c>
      <c r="F56" s="878"/>
      <c r="G56" s="896"/>
      <c r="H56" s="897"/>
      <c r="I56" s="851"/>
    </row>
    <row r="57" spans="1:9" ht="12.75" customHeight="1">
      <c r="A57" s="898" t="s">
        <v>76</v>
      </c>
      <c r="B57" s="899"/>
      <c r="C57" s="900" t="s">
        <v>661</v>
      </c>
      <c r="D57" s="896" t="s">
        <v>85</v>
      </c>
      <c r="E57" s="900" t="s">
        <v>661</v>
      </c>
      <c r="F57" s="901" t="s">
        <v>85</v>
      </c>
      <c r="G57" s="902"/>
      <c r="H57" s="903"/>
      <c r="I57" s="852"/>
    </row>
    <row r="58" spans="1:9" ht="12.75" customHeight="1">
      <c r="A58" s="875" t="s">
        <v>628</v>
      </c>
      <c r="B58" s="876"/>
      <c r="C58" s="877">
        <v>0</v>
      </c>
      <c r="D58" s="904">
        <v>0</v>
      </c>
      <c r="E58" s="905">
        <v>20</v>
      </c>
      <c r="F58" s="906">
        <v>750</v>
      </c>
      <c r="G58" s="907"/>
      <c r="H58" s="908"/>
      <c r="I58" s="853"/>
    </row>
    <row r="59" spans="1:9" ht="12.75" customHeight="1">
      <c r="A59" s="875" t="s">
        <v>639</v>
      </c>
      <c r="B59" s="881"/>
      <c r="C59" s="877">
        <v>28</v>
      </c>
      <c r="D59" s="878">
        <v>250</v>
      </c>
      <c r="E59" s="877">
        <v>59</v>
      </c>
      <c r="F59" s="909">
        <v>447.45762711864404</v>
      </c>
      <c r="G59" s="878"/>
      <c r="H59" s="910"/>
      <c r="I59" s="852"/>
    </row>
    <row r="60" spans="1:9" ht="15" customHeight="1">
      <c r="A60" s="875" t="s">
        <v>641</v>
      </c>
      <c r="B60" s="911"/>
      <c r="C60" s="900">
        <v>20</v>
      </c>
      <c r="D60" s="896">
        <v>450</v>
      </c>
      <c r="E60" s="912">
        <v>359</v>
      </c>
      <c r="F60" s="913">
        <v>733.0362116991644</v>
      </c>
      <c r="G60" s="914"/>
      <c r="H60" s="915"/>
      <c r="I60" s="852"/>
    </row>
    <row r="61" spans="1:9" ht="15" customHeight="1">
      <c r="A61" s="855" t="s">
        <v>660</v>
      </c>
      <c r="B61" s="916"/>
      <c r="C61" s="888">
        <v>48</v>
      </c>
      <c r="D61" s="917">
        <v>333.3333333333333</v>
      </c>
      <c r="E61" s="888">
        <v>438</v>
      </c>
      <c r="F61" s="918">
        <v>695.3424657534247</v>
      </c>
      <c r="G61" s="919"/>
      <c r="H61" s="920"/>
      <c r="I61" s="852"/>
    </row>
    <row r="62" spans="1:10" ht="12.75" customHeight="1">
      <c r="A62" s="875" t="s">
        <v>662</v>
      </c>
      <c r="B62" s="921"/>
      <c r="C62" s="922">
        <v>214772</v>
      </c>
      <c r="D62" s="923">
        <v>169.72256579069898</v>
      </c>
      <c r="E62" s="921">
        <v>7463319.7</v>
      </c>
      <c r="F62" s="924">
        <v>190.9515975444546</v>
      </c>
      <c r="G62" s="923"/>
      <c r="H62" s="925"/>
      <c r="I62" s="852"/>
      <c r="J62" s="570"/>
    </row>
    <row r="63" spans="1:10" ht="12.75" customHeight="1">
      <c r="A63" s="926"/>
      <c r="B63" s="927"/>
      <c r="C63" s="928">
        <v>0</v>
      </c>
      <c r="D63" s="929"/>
      <c r="E63" s="928">
        <v>0</v>
      </c>
      <c r="F63" s="930"/>
      <c r="G63" s="931"/>
      <c r="H63" s="931"/>
      <c r="I63" s="852"/>
      <c r="J63" s="570"/>
    </row>
    <row r="64" spans="1:10" ht="12.75" customHeight="1">
      <c r="A64" s="932"/>
      <c r="B64" s="933"/>
      <c r="C64" s="934" t="s">
        <v>1815</v>
      </c>
      <c r="D64" s="935"/>
      <c r="E64" s="936" t="s">
        <v>1816</v>
      </c>
      <c r="F64" s="937"/>
      <c r="G64" s="511"/>
      <c r="H64" s="938"/>
      <c r="I64" s="852"/>
      <c r="J64" s="570"/>
    </row>
    <row r="65" spans="1:9" ht="12.75" customHeight="1">
      <c r="A65" s="939" t="s">
        <v>663</v>
      </c>
      <c r="B65" s="940" t="s">
        <v>6</v>
      </c>
      <c r="C65" s="941" t="s">
        <v>0</v>
      </c>
      <c r="D65" s="942" t="s">
        <v>7</v>
      </c>
      <c r="E65" s="940" t="s">
        <v>6</v>
      </c>
      <c r="F65" s="941" t="s">
        <v>0</v>
      </c>
      <c r="G65" s="942" t="s">
        <v>7</v>
      </c>
      <c r="H65" s="942" t="s">
        <v>2</v>
      </c>
      <c r="I65" s="852"/>
    </row>
    <row r="66" spans="1:9" ht="12.75" customHeight="1">
      <c r="A66" s="943" t="s">
        <v>664</v>
      </c>
      <c r="B66" s="944">
        <v>0</v>
      </c>
      <c r="C66" s="945">
        <v>0</v>
      </c>
      <c r="D66" s="946">
        <v>0</v>
      </c>
      <c r="E66" s="944">
        <v>185</v>
      </c>
      <c r="F66" s="945">
        <v>9224.5</v>
      </c>
      <c r="G66" s="946">
        <v>118.44679928451407</v>
      </c>
      <c r="H66" s="947">
        <f>F66/F68</f>
        <v>0.0012359781398618096</v>
      </c>
      <c r="I66" s="956"/>
    </row>
    <row r="67" spans="1:9" ht="12.75" customHeight="1">
      <c r="A67" s="948" t="s">
        <v>665</v>
      </c>
      <c r="B67" s="949">
        <v>4321</v>
      </c>
      <c r="C67" s="950">
        <v>214772</v>
      </c>
      <c r="D67" s="951">
        <v>169.72256579069898</v>
      </c>
      <c r="E67" s="949">
        <v>149505</v>
      </c>
      <c r="F67" s="950">
        <v>7454095.2</v>
      </c>
      <c r="G67" s="951">
        <v>191.0413227885793</v>
      </c>
      <c r="H67" s="952">
        <f>F67/F68</f>
        <v>0.9987640218601382</v>
      </c>
      <c r="I67" s="852"/>
    </row>
    <row r="68" spans="1:9" ht="12.75" customHeight="1">
      <c r="A68" s="948" t="s">
        <v>666</v>
      </c>
      <c r="B68" s="949">
        <v>4321</v>
      </c>
      <c r="C68" s="950">
        <v>214772</v>
      </c>
      <c r="D68" s="951">
        <v>169.72256579069898</v>
      </c>
      <c r="E68" s="949">
        <v>149690</v>
      </c>
      <c r="F68" s="950">
        <v>7463319.7</v>
      </c>
      <c r="G68" s="951">
        <v>190.9515975444546</v>
      </c>
      <c r="H68" s="952">
        <f>SUM(H66:H67)</f>
        <v>1</v>
      </c>
      <c r="I68" s="852"/>
    </row>
    <row r="69" spans="1:9" ht="12.75" customHeight="1">
      <c r="A69" s="953"/>
      <c r="B69" s="953"/>
      <c r="C69" s="954"/>
      <c r="D69" s="955" t="s">
        <v>1146</v>
      </c>
      <c r="E69" s="954"/>
      <c r="F69" s="955"/>
      <c r="G69" s="953"/>
      <c r="H69" s="953"/>
      <c r="I69" s="852"/>
    </row>
    <row r="70" spans="1:8" ht="12.7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2.7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2.7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2.7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2.7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2.7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2.7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2.7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2.7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2.7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2.7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9.140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9.140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7" width="9.140625" style="744" customWidth="1"/>
    <col min="8" max="8" width="10.421875" style="744" bestFit="1" customWidth="1"/>
    <col min="9" max="16384" width="9.140625" style="744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1812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972" t="s">
        <v>8</v>
      </c>
      <c r="B4" s="972"/>
      <c r="C4" s="769"/>
      <c r="D4" s="769"/>
      <c r="E4" s="769"/>
      <c r="F4" s="769"/>
      <c r="G4" s="623"/>
      <c r="H4" s="18"/>
    </row>
    <row r="5" spans="1:8" ht="15" customHeight="1">
      <c r="A5" s="972" t="s">
        <v>9</v>
      </c>
      <c r="B5" s="972"/>
      <c r="C5" s="972"/>
      <c r="D5" s="772"/>
      <c r="E5" s="769"/>
      <c r="F5" s="769"/>
      <c r="G5" s="623"/>
      <c r="H5" s="18"/>
    </row>
    <row r="6" spans="1:8" ht="15" customHeight="1">
      <c r="A6" s="972" t="s">
        <v>10</v>
      </c>
      <c r="B6" s="972"/>
      <c r="C6" s="972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1813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3658</v>
      </c>
      <c r="D12" s="777">
        <v>181999.5</v>
      </c>
      <c r="E12" s="778">
        <v>30837184.5</v>
      </c>
      <c r="F12" s="779">
        <f>E12/D12</f>
        <v>169.43554515259657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>
        <v>656</v>
      </c>
      <c r="D13" s="781">
        <v>32724.5</v>
      </c>
      <c r="E13" s="782">
        <v>5598470.4</v>
      </c>
      <c r="F13" s="779">
        <f>E13/D13</f>
        <v>171.0788675151645</v>
      </c>
      <c r="G13" s="623"/>
      <c r="H13" s="847"/>
    </row>
    <row r="14" spans="1:8" ht="15" customHeight="1">
      <c r="A14" s="769" t="s">
        <v>19</v>
      </c>
      <c r="B14" s="775"/>
      <c r="C14" s="783">
        <f>C12+C13</f>
        <v>4314</v>
      </c>
      <c r="D14" s="784">
        <f>D12+D13</f>
        <v>214724</v>
      </c>
      <c r="E14" s="785">
        <f>E12+E13</f>
        <v>36435654.9</v>
      </c>
      <c r="F14" s="786">
        <f>E14/D14</f>
        <v>169.6859917848028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>
        <v>7</v>
      </c>
      <c r="D16" s="777">
        <v>48</v>
      </c>
      <c r="E16" s="778">
        <v>16000</v>
      </c>
      <c r="F16" s="779">
        <f>E16/D16</f>
        <v>333.3333333333333</v>
      </c>
      <c r="G16" s="623"/>
      <c r="H16" s="847"/>
    </row>
    <row r="17" spans="1:8" ht="15" customHeight="1">
      <c r="A17" s="769" t="s">
        <v>19</v>
      </c>
      <c r="B17" s="775"/>
      <c r="C17" s="788">
        <f>SUM(C16)</f>
        <v>7</v>
      </c>
      <c r="D17" s="784">
        <f>SUM(D16)</f>
        <v>48</v>
      </c>
      <c r="E17" s="789">
        <f>SUM(E16)</f>
        <v>16000</v>
      </c>
      <c r="F17" s="790">
        <f>E17/D17</f>
        <v>333.3333333333333</v>
      </c>
      <c r="G17" s="623"/>
      <c r="H17" s="847"/>
    </row>
    <row r="18" spans="1:8" ht="15" customHeight="1">
      <c r="A18" s="769" t="s">
        <v>1151</v>
      </c>
      <c r="B18" s="775"/>
      <c r="C18" s="788">
        <f>C17+C14</f>
        <v>4321</v>
      </c>
      <c r="D18" s="791">
        <f>D17+D14</f>
        <v>214772</v>
      </c>
      <c r="E18" s="792">
        <f>E17+E14</f>
        <v>36451654.9</v>
      </c>
      <c r="F18" s="790">
        <f>E18/D18</f>
        <v>169.72256579069898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 t="e">
        <f>E21/D21</f>
        <v>#DIV/0!</v>
      </c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 t="e">
        <f>E22/D22</f>
        <v>#DIV/0!</v>
      </c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 t="e">
        <f>E23/D23</f>
        <v>#DIV/0!</v>
      </c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4321</v>
      </c>
      <c r="D31" s="784">
        <f>D30+D14+D17+D23</f>
        <v>214772</v>
      </c>
      <c r="E31" s="789">
        <f>E14+E17+E23+E28+E29</f>
        <v>36451654.9</v>
      </c>
      <c r="F31" s="786">
        <f>E31/D31</f>
        <v>169.72256579069898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4321</v>
      </c>
      <c r="D36" s="813">
        <v>214772</v>
      </c>
      <c r="E36" s="804">
        <v>169.72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4321</v>
      </c>
      <c r="D37" s="815">
        <f>D36+D35</f>
        <v>214772</v>
      </c>
      <c r="E37" s="804">
        <f>F31</f>
        <v>169.72256579069898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9.140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848" bestFit="1" customWidth="1"/>
    <col min="11" max="16384" width="8.8515625" style="848" customWidth="1"/>
  </cols>
  <sheetData>
    <row r="1" spans="1:9" ht="15.75" customHeight="1">
      <c r="A1" s="966" t="s">
        <v>1808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1810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1811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s="957" customFormat="1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966" t="s">
        <v>36</v>
      </c>
      <c r="B12" s="958">
        <v>1018</v>
      </c>
      <c r="C12" s="959">
        <v>50572.5</v>
      </c>
      <c r="D12" s="960">
        <v>39</v>
      </c>
      <c r="E12" s="961">
        <v>1945.1</v>
      </c>
      <c r="F12" s="962">
        <v>1057</v>
      </c>
      <c r="G12" s="961">
        <v>52517.6</v>
      </c>
      <c r="H12" s="564" t="s">
        <v>1817</v>
      </c>
      <c r="I12" s="963">
        <v>181.7</v>
      </c>
    </row>
    <row r="13" spans="1:9" ht="15.75" customHeight="1">
      <c r="A13" s="966" t="s">
        <v>490</v>
      </c>
      <c r="B13" s="960">
        <v>60</v>
      </c>
      <c r="C13" s="959">
        <v>2982</v>
      </c>
      <c r="D13" s="960">
        <v>0</v>
      </c>
      <c r="E13" s="961">
        <v>0</v>
      </c>
      <c r="F13" s="962">
        <v>60</v>
      </c>
      <c r="G13" s="961">
        <v>2982</v>
      </c>
      <c r="H13" s="564" t="s">
        <v>1818</v>
      </c>
      <c r="I13" s="963">
        <v>206.39</v>
      </c>
    </row>
    <row r="14" spans="1:9" ht="15.75" customHeight="1">
      <c r="A14" s="966" t="s">
        <v>1284</v>
      </c>
      <c r="B14" s="960">
        <v>10</v>
      </c>
      <c r="C14" s="959">
        <v>498.5</v>
      </c>
      <c r="D14" s="960">
        <v>0</v>
      </c>
      <c r="E14" s="961">
        <v>0</v>
      </c>
      <c r="F14" s="962">
        <v>10</v>
      </c>
      <c r="G14" s="961">
        <v>498.5</v>
      </c>
      <c r="H14" s="564" t="s">
        <v>1819</v>
      </c>
      <c r="I14" s="963">
        <v>280</v>
      </c>
    </row>
    <row r="15" spans="1:9" ht="15.75" customHeight="1">
      <c r="A15" s="966" t="s">
        <v>213</v>
      </c>
      <c r="B15" s="960">
        <v>102</v>
      </c>
      <c r="C15" s="959">
        <v>5072</v>
      </c>
      <c r="D15" s="960">
        <v>40</v>
      </c>
      <c r="E15" s="961">
        <v>1994.2</v>
      </c>
      <c r="F15" s="962">
        <v>142</v>
      </c>
      <c r="G15" s="961">
        <v>7066.2</v>
      </c>
      <c r="H15" s="564" t="s">
        <v>1820</v>
      </c>
      <c r="I15" s="963">
        <v>158.11</v>
      </c>
    </row>
    <row r="16" spans="1:9" ht="15.75" customHeight="1">
      <c r="A16" s="966" t="s">
        <v>586</v>
      </c>
      <c r="B16" s="964"/>
      <c r="C16" s="959">
        <v>0</v>
      </c>
      <c r="D16" s="960">
        <v>94</v>
      </c>
      <c r="E16" s="961">
        <v>4688.7</v>
      </c>
      <c r="F16" s="962">
        <v>94</v>
      </c>
      <c r="G16" s="961">
        <v>4688.7</v>
      </c>
      <c r="H16" s="564" t="s">
        <v>1821</v>
      </c>
      <c r="I16" s="963">
        <v>170.1</v>
      </c>
    </row>
    <row r="17" spans="1:9" ht="15.75" customHeight="1">
      <c r="A17" s="966" t="s">
        <v>38</v>
      </c>
      <c r="B17" s="960">
        <v>25</v>
      </c>
      <c r="C17" s="959">
        <v>1247</v>
      </c>
      <c r="D17" s="960">
        <v>0</v>
      </c>
      <c r="E17" s="961">
        <v>0</v>
      </c>
      <c r="F17" s="962">
        <v>25</v>
      </c>
      <c r="G17" s="961">
        <v>1247</v>
      </c>
      <c r="H17" s="564" t="s">
        <v>1822</v>
      </c>
      <c r="I17" s="963">
        <v>136</v>
      </c>
    </row>
    <row r="18" spans="1:9" ht="15.75" customHeight="1">
      <c r="A18" s="966" t="s">
        <v>1247</v>
      </c>
      <c r="B18" s="960">
        <v>40</v>
      </c>
      <c r="C18" s="959">
        <v>1997</v>
      </c>
      <c r="D18" s="960">
        <v>0</v>
      </c>
      <c r="E18" s="961">
        <v>0</v>
      </c>
      <c r="F18" s="962">
        <v>40</v>
      </c>
      <c r="G18" s="961">
        <v>1997</v>
      </c>
      <c r="H18" s="564" t="s">
        <v>1823</v>
      </c>
      <c r="I18" s="963">
        <v>134</v>
      </c>
    </row>
    <row r="19" spans="1:9" ht="15.75" customHeight="1">
      <c r="A19" s="966" t="s">
        <v>74</v>
      </c>
      <c r="B19" s="960">
        <v>115</v>
      </c>
      <c r="C19" s="959">
        <v>5729</v>
      </c>
      <c r="D19" s="960">
        <v>0</v>
      </c>
      <c r="E19" s="961">
        <v>0</v>
      </c>
      <c r="F19" s="962">
        <v>115</v>
      </c>
      <c r="G19" s="961">
        <v>5729</v>
      </c>
      <c r="H19" s="564" t="s">
        <v>1824</v>
      </c>
      <c r="I19" s="963">
        <v>196.15</v>
      </c>
    </row>
    <row r="20" spans="1:9" ht="15.75" customHeight="1">
      <c r="A20" s="966" t="s">
        <v>170</v>
      </c>
      <c r="B20" s="960">
        <v>50</v>
      </c>
      <c r="C20" s="959">
        <v>2494</v>
      </c>
      <c r="D20" s="960">
        <v>70</v>
      </c>
      <c r="E20" s="961">
        <v>3494.4</v>
      </c>
      <c r="F20" s="962">
        <v>120</v>
      </c>
      <c r="G20" s="961">
        <v>5988.4</v>
      </c>
      <c r="H20" s="564" t="s">
        <v>1825</v>
      </c>
      <c r="I20" s="963">
        <v>163.18</v>
      </c>
    </row>
    <row r="21" spans="1:9" ht="15.75" customHeight="1">
      <c r="A21" s="966" t="s">
        <v>358</v>
      </c>
      <c r="B21" s="960">
        <v>20</v>
      </c>
      <c r="C21" s="959">
        <v>998.5</v>
      </c>
      <c r="D21" s="960">
        <v>0</v>
      </c>
      <c r="E21" s="961">
        <v>0</v>
      </c>
      <c r="F21" s="962">
        <v>20</v>
      </c>
      <c r="G21" s="961">
        <v>998.5</v>
      </c>
      <c r="H21" s="564" t="s">
        <v>451</v>
      </c>
      <c r="I21" s="963">
        <v>133</v>
      </c>
    </row>
    <row r="22" spans="1:9" ht="15.75" customHeight="1">
      <c r="A22" s="966" t="s">
        <v>1826</v>
      </c>
      <c r="B22" s="960">
        <v>30</v>
      </c>
      <c r="C22" s="959">
        <v>1495.5</v>
      </c>
      <c r="D22" s="960">
        <v>0</v>
      </c>
      <c r="E22" s="961">
        <v>0</v>
      </c>
      <c r="F22" s="962">
        <v>30</v>
      </c>
      <c r="G22" s="961">
        <v>1495.5</v>
      </c>
      <c r="H22" s="564" t="s">
        <v>489</v>
      </c>
      <c r="I22" s="963">
        <v>170.67</v>
      </c>
    </row>
    <row r="23" spans="1:9" ht="15.75" customHeight="1">
      <c r="A23" s="966" t="s">
        <v>40</v>
      </c>
      <c r="B23" s="960">
        <v>30</v>
      </c>
      <c r="C23" s="959">
        <v>1497</v>
      </c>
      <c r="D23" s="960">
        <v>0</v>
      </c>
      <c r="E23" s="961">
        <v>0</v>
      </c>
      <c r="F23" s="962">
        <v>30</v>
      </c>
      <c r="G23" s="961">
        <v>1497</v>
      </c>
      <c r="H23" s="564" t="s">
        <v>1827</v>
      </c>
      <c r="I23" s="963">
        <v>149.38</v>
      </c>
    </row>
    <row r="24" spans="1:9" ht="15.75" customHeight="1">
      <c r="A24" s="966" t="s">
        <v>176</v>
      </c>
      <c r="B24" s="960">
        <v>61</v>
      </c>
      <c r="C24" s="959">
        <v>3042.5</v>
      </c>
      <c r="D24" s="960">
        <v>0</v>
      </c>
      <c r="E24" s="961">
        <v>0</v>
      </c>
      <c r="F24" s="962">
        <v>61</v>
      </c>
      <c r="G24" s="961">
        <v>3042.5</v>
      </c>
      <c r="H24" s="564" t="s">
        <v>1828</v>
      </c>
      <c r="I24" s="963">
        <v>197.86</v>
      </c>
    </row>
    <row r="25" spans="1:9" ht="15.75" customHeight="1">
      <c r="A25" s="966" t="s">
        <v>42</v>
      </c>
      <c r="B25" s="960">
        <v>45</v>
      </c>
      <c r="C25" s="959">
        <v>2244</v>
      </c>
      <c r="D25" s="960">
        <v>5</v>
      </c>
      <c r="E25" s="961">
        <v>249.5</v>
      </c>
      <c r="F25" s="962">
        <v>50</v>
      </c>
      <c r="G25" s="961">
        <v>2493.5</v>
      </c>
      <c r="H25" s="564" t="s">
        <v>1829</v>
      </c>
      <c r="I25" s="963">
        <v>151.31</v>
      </c>
    </row>
    <row r="26" spans="1:9" ht="15.75" customHeight="1">
      <c r="A26" s="966" t="s">
        <v>178</v>
      </c>
      <c r="B26" s="960">
        <v>71</v>
      </c>
      <c r="C26" s="959">
        <v>3541</v>
      </c>
      <c r="D26" s="960">
        <v>0</v>
      </c>
      <c r="E26" s="961">
        <v>0</v>
      </c>
      <c r="F26" s="962">
        <v>71</v>
      </c>
      <c r="G26" s="961">
        <v>3541</v>
      </c>
      <c r="H26" s="564" t="s">
        <v>1830</v>
      </c>
      <c r="I26" s="963">
        <v>167.94</v>
      </c>
    </row>
    <row r="27" spans="1:9" ht="15.75" customHeight="1">
      <c r="A27" s="966" t="s">
        <v>43</v>
      </c>
      <c r="B27" s="960">
        <v>502</v>
      </c>
      <c r="C27" s="959">
        <v>25016</v>
      </c>
      <c r="D27" s="960">
        <v>70</v>
      </c>
      <c r="E27" s="961">
        <v>3492.8</v>
      </c>
      <c r="F27" s="962">
        <v>572</v>
      </c>
      <c r="G27" s="961">
        <v>28508.8</v>
      </c>
      <c r="H27" s="564" t="s">
        <v>1831</v>
      </c>
      <c r="I27" s="963">
        <v>186.16</v>
      </c>
    </row>
    <row r="28" spans="1:9" ht="15.75" customHeight="1">
      <c r="A28" s="966" t="s">
        <v>55</v>
      </c>
      <c r="B28" s="964"/>
      <c r="C28" s="959">
        <v>0</v>
      </c>
      <c r="D28" s="960">
        <v>16</v>
      </c>
      <c r="E28" s="961">
        <v>798.2</v>
      </c>
      <c r="F28" s="962">
        <v>16</v>
      </c>
      <c r="G28" s="961">
        <v>798.2</v>
      </c>
      <c r="H28" s="564" t="s">
        <v>1832</v>
      </c>
      <c r="I28" s="963">
        <v>197.47</v>
      </c>
    </row>
    <row r="29" spans="1:9" ht="15.75" customHeight="1">
      <c r="A29" s="966" t="s">
        <v>230</v>
      </c>
      <c r="B29" s="960">
        <v>10</v>
      </c>
      <c r="C29" s="959">
        <v>498.5</v>
      </c>
      <c r="D29" s="960">
        <v>0</v>
      </c>
      <c r="E29" s="961">
        <v>0</v>
      </c>
      <c r="F29" s="962">
        <v>10</v>
      </c>
      <c r="G29" s="961">
        <v>498.5</v>
      </c>
      <c r="H29" s="564">
        <v>61315.5</v>
      </c>
      <c r="I29" s="963">
        <v>123</v>
      </c>
    </row>
    <row r="30" spans="1:9" ht="15.75" customHeight="1">
      <c r="A30" s="966" t="s">
        <v>46</v>
      </c>
      <c r="B30" s="960">
        <v>335</v>
      </c>
      <c r="C30" s="959">
        <v>16613.5</v>
      </c>
      <c r="D30" s="960">
        <v>42</v>
      </c>
      <c r="E30" s="961">
        <v>2094.8</v>
      </c>
      <c r="F30" s="962">
        <v>377</v>
      </c>
      <c r="G30" s="961">
        <v>18708.3</v>
      </c>
      <c r="H30" s="564" t="s">
        <v>1833</v>
      </c>
      <c r="I30" s="963">
        <v>180.04</v>
      </c>
    </row>
    <row r="31" spans="1:9" ht="15.75" customHeight="1">
      <c r="A31" s="966" t="s">
        <v>47</v>
      </c>
      <c r="B31" s="964"/>
      <c r="C31" s="959">
        <v>0</v>
      </c>
      <c r="D31" s="960">
        <v>20</v>
      </c>
      <c r="E31" s="961">
        <v>998.4</v>
      </c>
      <c r="F31" s="962">
        <v>20</v>
      </c>
      <c r="G31" s="961">
        <v>998.4</v>
      </c>
      <c r="H31" s="564" t="s">
        <v>1834</v>
      </c>
      <c r="I31" s="963">
        <v>110.5</v>
      </c>
    </row>
    <row r="32" spans="1:9" ht="15.75" customHeight="1">
      <c r="A32" s="966" t="s">
        <v>68</v>
      </c>
      <c r="B32" s="960">
        <v>2</v>
      </c>
      <c r="C32" s="959">
        <v>25</v>
      </c>
      <c r="D32" s="960">
        <v>0</v>
      </c>
      <c r="E32" s="961">
        <v>0</v>
      </c>
      <c r="F32" s="962">
        <v>2</v>
      </c>
      <c r="G32" s="961">
        <v>25</v>
      </c>
      <c r="H32" s="564">
        <v>8250</v>
      </c>
      <c r="I32" s="963">
        <v>330</v>
      </c>
    </row>
    <row r="33" spans="1:9" ht="15.75" customHeight="1">
      <c r="A33" s="966" t="s">
        <v>194</v>
      </c>
      <c r="B33" s="960">
        <v>9</v>
      </c>
      <c r="C33" s="959">
        <v>449.5</v>
      </c>
      <c r="D33" s="960">
        <v>40</v>
      </c>
      <c r="E33" s="961">
        <v>1992.8</v>
      </c>
      <c r="F33" s="962">
        <v>49</v>
      </c>
      <c r="G33" s="961">
        <v>2442.3</v>
      </c>
      <c r="H33" s="564" t="s">
        <v>1835</v>
      </c>
      <c r="I33" s="963">
        <v>168.78</v>
      </c>
    </row>
    <row r="34" spans="1:9" ht="15.75" customHeight="1">
      <c r="A34" s="966" t="s">
        <v>50</v>
      </c>
      <c r="B34" s="960">
        <v>5</v>
      </c>
      <c r="C34" s="959">
        <v>23</v>
      </c>
      <c r="D34" s="960">
        <v>0</v>
      </c>
      <c r="E34" s="961">
        <v>0</v>
      </c>
      <c r="F34" s="962">
        <v>5</v>
      </c>
      <c r="G34" s="961">
        <v>23</v>
      </c>
      <c r="H34" s="564">
        <v>7750</v>
      </c>
      <c r="I34" s="963">
        <v>336.96</v>
      </c>
    </row>
    <row r="35" spans="1:9" ht="15.75" customHeight="1">
      <c r="A35" s="966" t="s">
        <v>51</v>
      </c>
      <c r="B35" s="960">
        <v>293</v>
      </c>
      <c r="C35" s="959">
        <v>14552.5</v>
      </c>
      <c r="D35" s="960">
        <v>50</v>
      </c>
      <c r="E35" s="961">
        <v>2494.4</v>
      </c>
      <c r="F35" s="962">
        <v>343</v>
      </c>
      <c r="G35" s="961">
        <v>17046.9</v>
      </c>
      <c r="H35" s="564">
        <v>2447902.7</v>
      </c>
      <c r="I35" s="963">
        <v>143.59811461321414</v>
      </c>
    </row>
    <row r="36" spans="1:9" ht="15.75" customHeight="1">
      <c r="A36" s="966" t="s">
        <v>52</v>
      </c>
      <c r="B36" s="960">
        <v>20</v>
      </c>
      <c r="C36" s="959">
        <v>995.5</v>
      </c>
      <c r="D36" s="960">
        <v>0</v>
      </c>
      <c r="E36" s="961">
        <v>0</v>
      </c>
      <c r="F36" s="962">
        <v>20</v>
      </c>
      <c r="G36" s="961">
        <v>995.5</v>
      </c>
      <c r="H36" s="564" t="s">
        <v>1836</v>
      </c>
      <c r="I36" s="963">
        <v>129.99</v>
      </c>
    </row>
    <row r="37" spans="1:9" ht="15.75" customHeight="1">
      <c r="A37" s="966" t="s">
        <v>1624</v>
      </c>
      <c r="B37" s="960">
        <v>192</v>
      </c>
      <c r="C37" s="959">
        <v>9562.5</v>
      </c>
      <c r="D37" s="960">
        <v>0</v>
      </c>
      <c r="E37" s="961">
        <v>0</v>
      </c>
      <c r="F37" s="962">
        <v>192</v>
      </c>
      <c r="G37" s="961">
        <v>9562.5</v>
      </c>
      <c r="H37" s="564" t="s">
        <v>1837</v>
      </c>
      <c r="I37" s="963">
        <v>135.25</v>
      </c>
    </row>
    <row r="38" spans="1:9" ht="15.75" customHeight="1">
      <c r="A38" s="966" t="s">
        <v>707</v>
      </c>
      <c r="B38" s="960">
        <v>30</v>
      </c>
      <c r="C38" s="959">
        <v>1497</v>
      </c>
      <c r="D38" s="960">
        <v>0</v>
      </c>
      <c r="E38" s="961">
        <v>0</v>
      </c>
      <c r="F38" s="962">
        <v>30</v>
      </c>
      <c r="G38" s="961">
        <v>1497</v>
      </c>
      <c r="H38" s="564" t="s">
        <v>1838</v>
      </c>
      <c r="I38" s="963">
        <v>182.62</v>
      </c>
    </row>
    <row r="39" spans="1:9" ht="15.75" customHeight="1">
      <c r="A39" s="966" t="s">
        <v>374</v>
      </c>
      <c r="B39" s="960">
        <v>10</v>
      </c>
      <c r="C39" s="959">
        <v>497</v>
      </c>
      <c r="D39" s="960">
        <v>0</v>
      </c>
      <c r="E39" s="961">
        <v>0</v>
      </c>
      <c r="F39" s="962">
        <v>10</v>
      </c>
      <c r="G39" s="961">
        <v>497</v>
      </c>
      <c r="H39" s="564">
        <v>67592</v>
      </c>
      <c r="I39" s="963">
        <v>136</v>
      </c>
    </row>
    <row r="40" spans="1:9" ht="15.75" customHeight="1">
      <c r="A40" s="966" t="s">
        <v>53</v>
      </c>
      <c r="B40" s="960">
        <v>70</v>
      </c>
      <c r="C40" s="959">
        <v>3491</v>
      </c>
      <c r="D40" s="960">
        <v>10</v>
      </c>
      <c r="E40" s="961">
        <v>498</v>
      </c>
      <c r="F40" s="962">
        <v>80</v>
      </c>
      <c r="G40" s="961">
        <v>3989</v>
      </c>
      <c r="H40" s="564">
        <v>572450.5</v>
      </c>
      <c r="I40" s="963">
        <v>143.5072699924793</v>
      </c>
    </row>
    <row r="41" spans="1:9" ht="15.75" customHeight="1">
      <c r="A41" s="966" t="s">
        <v>201</v>
      </c>
      <c r="B41" s="960">
        <v>20</v>
      </c>
      <c r="C41" s="959">
        <v>995.5</v>
      </c>
      <c r="D41" s="960">
        <v>0</v>
      </c>
      <c r="E41" s="961">
        <v>0</v>
      </c>
      <c r="F41" s="962">
        <v>20</v>
      </c>
      <c r="G41" s="961">
        <v>995.5</v>
      </c>
      <c r="H41" s="564" t="s">
        <v>1839</v>
      </c>
      <c r="I41" s="963">
        <v>213.45</v>
      </c>
    </row>
    <row r="42" spans="1:9" ht="15.75" customHeight="1">
      <c r="A42" s="966" t="s">
        <v>54</v>
      </c>
      <c r="B42" s="960">
        <v>100</v>
      </c>
      <c r="C42" s="959">
        <v>4982</v>
      </c>
      <c r="D42" s="960">
        <v>0</v>
      </c>
      <c r="E42" s="961">
        <v>0</v>
      </c>
      <c r="F42" s="962">
        <v>100</v>
      </c>
      <c r="G42" s="961">
        <v>4982</v>
      </c>
      <c r="H42" s="564" t="s">
        <v>1840</v>
      </c>
      <c r="I42" s="963">
        <v>148.88</v>
      </c>
    </row>
    <row r="43" spans="1:9" ht="15.75" customHeight="1">
      <c r="A43" s="966" t="s">
        <v>71</v>
      </c>
      <c r="B43" s="960">
        <v>155</v>
      </c>
      <c r="C43" s="959">
        <v>7720</v>
      </c>
      <c r="D43" s="960">
        <v>20</v>
      </c>
      <c r="E43" s="961">
        <v>998.4</v>
      </c>
      <c r="F43" s="962">
        <v>175</v>
      </c>
      <c r="G43" s="961">
        <v>8718.4</v>
      </c>
      <c r="H43" s="564" t="s">
        <v>1841</v>
      </c>
      <c r="I43" s="963">
        <v>138.5</v>
      </c>
    </row>
    <row r="44" spans="1:9" ht="15.75" customHeight="1">
      <c r="A44" s="966" t="s">
        <v>243</v>
      </c>
      <c r="B44" s="960">
        <v>125</v>
      </c>
      <c r="C44" s="959">
        <v>6232</v>
      </c>
      <c r="D44" s="960">
        <v>0</v>
      </c>
      <c r="E44" s="961">
        <v>0</v>
      </c>
      <c r="F44" s="962">
        <v>125</v>
      </c>
      <c r="G44" s="961">
        <v>6232</v>
      </c>
      <c r="H44" s="564" t="s">
        <v>1842</v>
      </c>
      <c r="I44" s="963">
        <v>163.25</v>
      </c>
    </row>
    <row r="45" spans="1:9" ht="15.75" customHeight="1">
      <c r="A45" s="966" t="s">
        <v>994</v>
      </c>
      <c r="B45" s="964"/>
      <c r="C45" s="959">
        <v>0</v>
      </c>
      <c r="D45" s="960">
        <v>140</v>
      </c>
      <c r="E45" s="961">
        <v>6984.8</v>
      </c>
      <c r="F45" s="962">
        <v>140</v>
      </c>
      <c r="G45" s="961">
        <v>6984.8</v>
      </c>
      <c r="H45" s="564" t="s">
        <v>1843</v>
      </c>
      <c r="I45" s="963">
        <v>148.35</v>
      </c>
    </row>
    <row r="46" spans="1:9" ht="15.75" customHeight="1">
      <c r="A46" s="966" t="s">
        <v>379</v>
      </c>
      <c r="B46" s="960">
        <v>110</v>
      </c>
      <c r="C46" s="959">
        <v>5486.5</v>
      </c>
      <c r="D46" s="960">
        <v>0</v>
      </c>
      <c r="E46" s="961">
        <v>0</v>
      </c>
      <c r="F46" s="962">
        <v>110</v>
      </c>
      <c r="G46" s="961">
        <v>5486.5</v>
      </c>
      <c r="H46" s="564" t="s">
        <v>1844</v>
      </c>
      <c r="I46" s="963">
        <v>197.41</v>
      </c>
    </row>
    <row r="47" spans="1:9" ht="15.75" customHeight="1">
      <c r="A47" s="966" t="s">
        <v>19</v>
      </c>
      <c r="B47" s="958">
        <v>3665</v>
      </c>
      <c r="C47" s="959" t="s">
        <v>1845</v>
      </c>
      <c r="D47" s="960">
        <v>656</v>
      </c>
      <c r="E47" s="961">
        <v>32724.5</v>
      </c>
      <c r="F47" s="962">
        <v>4321</v>
      </c>
      <c r="G47" s="961" t="s">
        <v>1846</v>
      </c>
      <c r="H47" s="564" t="s">
        <v>1847</v>
      </c>
      <c r="I47" s="963">
        <v>169.72</v>
      </c>
    </row>
    <row r="48" spans="1:9" ht="15.75" customHeight="1">
      <c r="A48" s="966"/>
      <c r="B48" s="831"/>
      <c r="C48" s="832"/>
      <c r="D48" s="831"/>
      <c r="E48" s="833"/>
      <c r="F48" s="831"/>
      <c r="G48" s="832"/>
      <c r="H48" s="968"/>
      <c r="I48" s="835"/>
    </row>
    <row r="49" spans="1:9" ht="15.75" customHeight="1">
      <c r="A49" s="966" t="s">
        <v>62</v>
      </c>
      <c r="B49" s="838"/>
      <c r="C49" s="837"/>
      <c r="D49" s="838"/>
      <c r="E49" s="837"/>
      <c r="F49" s="838"/>
      <c r="G49" s="837"/>
      <c r="H49" s="969"/>
      <c r="I49" s="839"/>
    </row>
    <row r="50" spans="1:9" ht="15.75" customHeight="1">
      <c r="A50" s="966" t="s">
        <v>63</v>
      </c>
      <c r="B50" s="838"/>
      <c r="C50" s="837"/>
      <c r="D50" s="838"/>
      <c r="E50" s="837"/>
      <c r="F50" s="838"/>
      <c r="G50" s="840" t="s">
        <v>64</v>
      </c>
      <c r="H50" s="841"/>
      <c r="I50" s="842"/>
    </row>
    <row r="51" spans="1:9" ht="15.75" customHeight="1">
      <c r="A51" s="966" t="s">
        <v>157</v>
      </c>
      <c r="B51" s="838"/>
      <c r="C51" s="837"/>
      <c r="D51" s="838"/>
      <c r="E51" s="837"/>
      <c r="F51" s="838"/>
      <c r="G51" s="837"/>
      <c r="H51" s="841" t="s">
        <v>66</v>
      </c>
      <c r="I51" s="843"/>
    </row>
    <row r="52" spans="1:9" ht="15.75" customHeight="1">
      <c r="A52" s="966" t="s">
        <v>158</v>
      </c>
      <c r="B52" s="838"/>
      <c r="C52" s="837"/>
      <c r="D52" s="838"/>
      <c r="E52" s="837"/>
      <c r="F52" s="838"/>
      <c r="G52" s="844"/>
      <c r="H52" s="841"/>
      <c r="I52" s="843"/>
    </row>
    <row r="53" spans="1:9" ht="15.75" customHeight="1">
      <c r="A53" s="966" t="s">
        <v>159</v>
      </c>
      <c r="B53" s="838"/>
      <c r="C53" s="837"/>
      <c r="D53" s="838"/>
      <c r="E53" s="837"/>
      <c r="F53" s="838"/>
      <c r="G53" s="844"/>
      <c r="H53" s="841"/>
      <c r="I53" s="843"/>
    </row>
    <row r="54" spans="2:9" ht="15.75" customHeight="1">
      <c r="B54" s="762"/>
      <c r="C54" s="837"/>
      <c r="D54" s="838"/>
      <c r="E54" s="837"/>
      <c r="F54" s="838"/>
      <c r="G54" s="837"/>
      <c r="H54" s="969"/>
      <c r="I54" s="839"/>
    </row>
    <row r="55" spans="3:9" ht="15.75" customHeight="1">
      <c r="C55" s="399"/>
      <c r="D55" s="388"/>
      <c r="E55" s="399"/>
      <c r="F55" s="388"/>
      <c r="G55" s="399"/>
      <c r="H55" s="970"/>
      <c r="I55" s="391"/>
    </row>
    <row r="56" spans="3:9" ht="15.75" customHeight="1">
      <c r="C56" s="399"/>
      <c r="D56" s="388"/>
      <c r="E56" s="399"/>
      <c r="F56" s="388"/>
      <c r="G56" s="399"/>
      <c r="H56" s="970"/>
      <c r="I56" s="391"/>
    </row>
    <row r="57" spans="3:9" ht="15.75" customHeight="1">
      <c r="C57" s="399"/>
      <c r="D57" s="388"/>
      <c r="E57" s="399"/>
      <c r="F57" s="388"/>
      <c r="G57" s="399"/>
      <c r="H57" s="970"/>
      <c r="I57" s="391"/>
    </row>
    <row r="58" spans="3:9" ht="15.75" customHeight="1">
      <c r="C58" s="399"/>
      <c r="D58" s="388"/>
      <c r="E58" s="399"/>
      <c r="F58" s="388"/>
      <c r="G58" s="399"/>
      <c r="H58" s="970"/>
      <c r="I58" s="391"/>
    </row>
    <row r="59" spans="3:9" ht="15.75" customHeight="1">
      <c r="C59" s="399"/>
      <c r="D59" s="388"/>
      <c r="E59" s="399"/>
      <c r="F59" s="388"/>
      <c r="G59" s="399"/>
      <c r="H59" s="970"/>
      <c r="I59" s="391"/>
    </row>
    <row r="60" spans="3:9" ht="15.75" customHeight="1">
      <c r="C60" s="399"/>
      <c r="D60" s="388"/>
      <c r="E60" s="399"/>
      <c r="F60" s="388"/>
      <c r="G60" s="399"/>
      <c r="H60" s="970"/>
      <c r="I60" s="391"/>
    </row>
    <row r="61" spans="3:9" ht="15.75" customHeight="1">
      <c r="C61" s="399"/>
      <c r="D61" s="388"/>
      <c r="E61" s="399"/>
      <c r="F61" s="388"/>
      <c r="G61" s="399"/>
      <c r="H61" s="970"/>
      <c r="I61" s="391"/>
    </row>
    <row r="62" spans="3:9" ht="15.75" customHeight="1">
      <c r="C62" s="399"/>
      <c r="D62" s="388"/>
      <c r="E62" s="399"/>
      <c r="F62" s="388"/>
      <c r="G62" s="399"/>
      <c r="H62" s="970"/>
      <c r="I62" s="391"/>
    </row>
    <row r="63" spans="3:9" ht="15.75" customHeight="1">
      <c r="C63" s="399"/>
      <c r="D63" s="388"/>
      <c r="E63" s="399"/>
      <c r="F63" s="388"/>
      <c r="G63" s="399"/>
      <c r="H63" s="970"/>
      <c r="I63" s="391"/>
    </row>
    <row r="64" spans="3:9" ht="15.75" customHeight="1">
      <c r="C64" s="399"/>
      <c r="D64" s="388"/>
      <c r="E64" s="399"/>
      <c r="F64" s="388"/>
      <c r="G64" s="399"/>
      <c r="H64" s="970"/>
      <c r="I64" s="391"/>
    </row>
    <row r="65" spans="3:9" ht="15.75" customHeight="1">
      <c r="C65" s="399"/>
      <c r="D65" s="388"/>
      <c r="E65" s="399"/>
      <c r="F65" s="388"/>
      <c r="G65" s="399"/>
      <c r="H65" s="970"/>
      <c r="I65" s="391"/>
    </row>
    <row r="66" spans="3:9" ht="15.75" customHeight="1">
      <c r="C66" s="399"/>
      <c r="D66" s="388"/>
      <c r="E66" s="399"/>
      <c r="F66" s="388"/>
      <c r="G66" s="399"/>
      <c r="H66" s="970"/>
      <c r="I66" s="391"/>
    </row>
    <row r="67" spans="3:9" ht="15.75" customHeight="1">
      <c r="C67" s="399"/>
      <c r="D67" s="388"/>
      <c r="E67" s="399"/>
      <c r="F67" s="388"/>
      <c r="G67" s="399"/>
      <c r="H67" s="970"/>
      <c r="I67" s="391"/>
    </row>
    <row r="68" spans="3:9" ht="15.75" customHeight="1">
      <c r="C68" s="399"/>
      <c r="D68" s="388"/>
      <c r="E68" s="399"/>
      <c r="F68" s="388"/>
      <c r="G68" s="399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4.2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4.2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4.2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4.2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4.2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4.2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4.2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4.2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4.2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4.2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4.2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4.2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4.2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4.2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4.2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4.2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4.2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4.2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4.2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4.2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4.2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4.2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4.2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4.2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4.2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4.2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4.25">
      <c r="F41" s="143"/>
      <c r="G41" s="145"/>
      <c r="H41" s="139" t="s">
        <v>66</v>
      </c>
      <c r="I41" s="146"/>
      <c r="J41" s="103"/>
    </row>
    <row r="42" spans="1:10" ht="14.2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4.2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4.2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4.2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4.2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4.2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4.2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4.2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4.2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4.2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4.2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4.2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4.2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4.2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4.2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4.2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4.2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4.2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4.2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4.2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4.2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4.2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4.2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4.2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4.2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4.2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4.2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4.2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4.2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4.2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4.2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4.2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4.2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4.2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4.2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4.2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4.2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4.2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4.2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4.2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4.2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4.2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4.2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4.2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4.2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4.2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4.2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4.2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4.2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4.2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4.2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4.2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4.2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4.2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4.2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4.2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4.2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4.2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4.2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4.2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4.2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4.2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4.2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4.2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4.2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4.2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4.2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4.2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4.2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4.2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4.2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4.2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4.2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8">
      <selection activeCell="C36" sqref="C36"/>
    </sheetView>
  </sheetViews>
  <sheetFormatPr defaultColWidth="9.140625" defaultRowHeight="19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9.5" customHeight="1">
      <c r="A1" s="105" t="s">
        <v>1773</v>
      </c>
      <c r="B1" s="368"/>
      <c r="C1" s="395"/>
      <c r="D1" s="368"/>
      <c r="E1" s="395"/>
      <c r="F1" s="368"/>
      <c r="G1" s="402"/>
      <c r="H1" s="369"/>
      <c r="I1" s="392"/>
    </row>
    <row r="2" spans="1:9" ht="19.5" customHeight="1">
      <c r="A2" s="111" t="s">
        <v>1774</v>
      </c>
      <c r="B2" s="368"/>
      <c r="C2" s="395"/>
      <c r="D2" s="368"/>
      <c r="E2" s="395"/>
      <c r="F2" s="368"/>
      <c r="G2" s="402"/>
      <c r="H2" s="369"/>
      <c r="I2" s="392"/>
    </row>
    <row r="3" spans="1:9" ht="19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9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9.5" customHeight="1">
      <c r="A5" s="105" t="s">
        <v>9</v>
      </c>
      <c r="B5" s="368"/>
      <c r="C5" s="395"/>
      <c r="D5" s="368"/>
      <c r="E5" s="854" t="s">
        <v>1807</v>
      </c>
      <c r="F5" s="368"/>
      <c r="G5" s="402"/>
      <c r="H5" s="369"/>
      <c r="I5" s="392"/>
    </row>
    <row r="6" spans="1:9" ht="19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9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9.5" customHeight="1">
      <c r="A8" s="114" t="s">
        <v>1775</v>
      </c>
      <c r="B8" s="370"/>
      <c r="C8" s="397"/>
      <c r="D8" s="370"/>
      <c r="E8" s="397"/>
      <c r="F8" s="370"/>
      <c r="G8" s="403"/>
      <c r="H8" s="371"/>
      <c r="I8" s="393"/>
    </row>
    <row r="9" spans="1:9" ht="19.5" customHeight="1">
      <c r="A9" s="114"/>
      <c r="B9" s="370"/>
      <c r="C9" s="397" t="s">
        <v>1776</v>
      </c>
      <c r="D9" s="370"/>
      <c r="E9" s="397"/>
      <c r="F9" s="370"/>
      <c r="G9" s="403"/>
      <c r="H9" s="371"/>
      <c r="I9" s="393"/>
    </row>
    <row r="10" spans="1:9" ht="19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9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9.5" customHeight="1">
      <c r="A12" s="131" t="s">
        <v>994</v>
      </c>
      <c r="B12" s="375">
        <v>175</v>
      </c>
      <c r="C12" s="374">
        <v>8724.5</v>
      </c>
      <c r="D12" s="375">
        <v>0</v>
      </c>
      <c r="E12" s="374">
        <v>0</v>
      </c>
      <c r="F12" s="375">
        <v>175</v>
      </c>
      <c r="G12" s="374">
        <v>8724.5</v>
      </c>
      <c r="H12" s="376" t="s">
        <v>1804</v>
      </c>
      <c r="I12" s="376">
        <v>113.77</v>
      </c>
    </row>
    <row r="13" spans="1:9" ht="19.5" customHeight="1">
      <c r="A13" s="105" t="s">
        <v>19</v>
      </c>
      <c r="B13" s="377">
        <f>SUM(B12)</f>
        <v>175</v>
      </c>
      <c r="C13" s="378">
        <f aca="true" t="shared" si="0" ref="C13:I13">SUM(C12)</f>
        <v>8724.5</v>
      </c>
      <c r="D13" s="377">
        <f t="shared" si="0"/>
        <v>0</v>
      </c>
      <c r="E13" s="378">
        <f t="shared" si="0"/>
        <v>0</v>
      </c>
      <c r="F13" s="377">
        <f t="shared" si="0"/>
        <v>175</v>
      </c>
      <c r="G13" s="378">
        <f>SUM(G12)</f>
        <v>8724.5</v>
      </c>
      <c r="H13" s="379" t="str">
        <f>H12</f>
        <v>9,92,612.50</v>
      </c>
      <c r="I13" s="379">
        <f t="shared" si="0"/>
        <v>113.77</v>
      </c>
    </row>
    <row r="14" spans="1:9" ht="19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9.5" customHeight="1">
      <c r="A15" s="131" t="s">
        <v>347</v>
      </c>
      <c r="B15" s="132">
        <v>20</v>
      </c>
      <c r="C15" s="133">
        <v>997</v>
      </c>
      <c r="D15" s="132">
        <v>0</v>
      </c>
      <c r="E15" s="133">
        <v>0</v>
      </c>
      <c r="F15" s="132">
        <v>20</v>
      </c>
      <c r="G15" s="133">
        <v>997</v>
      </c>
      <c r="H15" s="134" t="s">
        <v>708</v>
      </c>
      <c r="I15" s="134">
        <v>145</v>
      </c>
    </row>
    <row r="16" spans="1:9" ht="19.5" customHeight="1">
      <c r="A16" s="131" t="s">
        <v>36</v>
      </c>
      <c r="B16" s="226">
        <v>1160</v>
      </c>
      <c r="C16" s="133">
        <v>57810</v>
      </c>
      <c r="D16" s="132">
        <v>35</v>
      </c>
      <c r="E16" s="133">
        <v>1746.1</v>
      </c>
      <c r="F16" s="226">
        <v>1195</v>
      </c>
      <c r="G16" s="133">
        <v>59556.1</v>
      </c>
      <c r="H16" s="134" t="s">
        <v>1777</v>
      </c>
      <c r="I16" s="134">
        <v>172.99</v>
      </c>
    </row>
    <row r="17" spans="1:9" ht="19.5" customHeight="1">
      <c r="A17" s="131" t="s">
        <v>490</v>
      </c>
      <c r="B17" s="132">
        <v>72</v>
      </c>
      <c r="C17" s="133">
        <v>3591</v>
      </c>
      <c r="D17" s="132">
        <v>0</v>
      </c>
      <c r="E17" s="133">
        <v>0</v>
      </c>
      <c r="F17" s="132">
        <v>72</v>
      </c>
      <c r="G17" s="133">
        <v>3591</v>
      </c>
      <c r="H17" s="134" t="s">
        <v>1778</v>
      </c>
      <c r="I17" s="134">
        <v>230.76</v>
      </c>
    </row>
    <row r="18" spans="1:9" ht="19.5" customHeight="1">
      <c r="A18" s="131" t="s">
        <v>132</v>
      </c>
      <c r="B18" s="132">
        <v>40</v>
      </c>
      <c r="C18" s="133">
        <v>1997</v>
      </c>
      <c r="D18" s="132">
        <v>50</v>
      </c>
      <c r="E18" s="133">
        <v>2494.4</v>
      </c>
      <c r="F18" s="132">
        <v>90</v>
      </c>
      <c r="G18" s="133">
        <v>4491.4</v>
      </c>
      <c r="H18" s="134" t="s">
        <v>1779</v>
      </c>
      <c r="I18" s="134">
        <v>138.78</v>
      </c>
    </row>
    <row r="19" spans="1:9" ht="19.5" customHeight="1">
      <c r="A19" s="131" t="s">
        <v>213</v>
      </c>
      <c r="B19" s="132">
        <v>71</v>
      </c>
      <c r="C19" s="133">
        <v>3542.5</v>
      </c>
      <c r="D19" s="132">
        <v>122</v>
      </c>
      <c r="E19" s="133">
        <v>6088.3</v>
      </c>
      <c r="F19" s="132">
        <v>193</v>
      </c>
      <c r="G19" s="133">
        <v>9630.8</v>
      </c>
      <c r="H19" s="134" t="s">
        <v>1780</v>
      </c>
      <c r="I19" s="134">
        <v>172.69</v>
      </c>
    </row>
    <row r="20" spans="1:9" ht="19.5" customHeight="1">
      <c r="A20" s="131" t="s">
        <v>586</v>
      </c>
      <c r="B20" s="104"/>
      <c r="C20" s="133">
        <v>0</v>
      </c>
      <c r="D20" s="132">
        <v>35</v>
      </c>
      <c r="E20" s="133">
        <v>1745.8</v>
      </c>
      <c r="F20" s="132">
        <v>35</v>
      </c>
      <c r="G20" s="133">
        <v>1745.8</v>
      </c>
      <c r="H20" s="134">
        <v>332964.6</v>
      </c>
      <c r="I20" s="134">
        <v>190.7232214457555</v>
      </c>
    </row>
    <row r="21" spans="1:9" ht="19.5" customHeight="1">
      <c r="A21" s="131" t="s">
        <v>38</v>
      </c>
      <c r="B21" s="132">
        <v>60</v>
      </c>
      <c r="C21" s="133">
        <v>2995.5</v>
      </c>
      <c r="D21" s="132">
        <v>0</v>
      </c>
      <c r="E21" s="133">
        <v>0</v>
      </c>
      <c r="F21" s="132">
        <v>60</v>
      </c>
      <c r="G21" s="133">
        <v>2995.5</v>
      </c>
      <c r="H21" s="134" t="s">
        <v>1781</v>
      </c>
      <c r="I21" s="134">
        <v>134.84</v>
      </c>
    </row>
    <row r="22" spans="1:9" ht="19.5" customHeight="1">
      <c r="A22" s="131" t="s">
        <v>74</v>
      </c>
      <c r="B22" s="104"/>
      <c r="C22" s="133">
        <v>0</v>
      </c>
      <c r="D22" s="132">
        <v>30</v>
      </c>
      <c r="E22" s="133">
        <v>1497.6</v>
      </c>
      <c r="F22" s="132">
        <v>30</v>
      </c>
      <c r="G22" s="133">
        <v>1497.6</v>
      </c>
      <c r="H22" s="134" t="s">
        <v>1782</v>
      </c>
      <c r="I22" s="134">
        <v>191</v>
      </c>
    </row>
    <row r="23" spans="1:9" ht="19.5" customHeight="1">
      <c r="A23" s="131" t="s">
        <v>219</v>
      </c>
      <c r="B23" s="132">
        <v>10</v>
      </c>
      <c r="C23" s="133">
        <v>498.5</v>
      </c>
      <c r="D23" s="132">
        <v>0</v>
      </c>
      <c r="E23" s="133">
        <v>0</v>
      </c>
      <c r="F23" s="132">
        <v>10</v>
      </c>
      <c r="G23" s="133">
        <v>498.5</v>
      </c>
      <c r="H23" s="134" t="s">
        <v>679</v>
      </c>
      <c r="I23" s="134">
        <v>268</v>
      </c>
    </row>
    <row r="24" spans="1:9" ht="19.5" customHeight="1">
      <c r="A24" s="131" t="s">
        <v>40</v>
      </c>
      <c r="B24" s="132">
        <v>30</v>
      </c>
      <c r="C24" s="133">
        <v>1500</v>
      </c>
      <c r="D24" s="132">
        <v>0</v>
      </c>
      <c r="E24" s="133">
        <v>0</v>
      </c>
      <c r="F24" s="132">
        <v>30</v>
      </c>
      <c r="G24" s="133">
        <v>1500</v>
      </c>
      <c r="H24" s="134" t="s">
        <v>1783</v>
      </c>
      <c r="I24" s="134">
        <v>144</v>
      </c>
    </row>
    <row r="25" spans="1:9" ht="19.5" customHeight="1">
      <c r="A25" s="131" t="s">
        <v>41</v>
      </c>
      <c r="B25" s="132">
        <v>50</v>
      </c>
      <c r="C25" s="133">
        <v>2488</v>
      </c>
      <c r="D25" s="132">
        <v>20</v>
      </c>
      <c r="E25" s="133">
        <v>998.4</v>
      </c>
      <c r="F25" s="132">
        <v>70</v>
      </c>
      <c r="G25" s="133">
        <v>3486.4</v>
      </c>
      <c r="H25" s="134">
        <v>542045</v>
      </c>
      <c r="I25" s="134">
        <v>155.4741280403855</v>
      </c>
    </row>
    <row r="26" spans="1:9" ht="19.5" customHeight="1">
      <c r="A26" s="131" t="s">
        <v>1784</v>
      </c>
      <c r="B26" s="104"/>
      <c r="C26" s="133">
        <v>0</v>
      </c>
      <c r="D26" s="132">
        <v>22</v>
      </c>
      <c r="E26" s="133">
        <v>1097.1</v>
      </c>
      <c r="F26" s="132">
        <v>22</v>
      </c>
      <c r="G26" s="133">
        <v>1097.1</v>
      </c>
      <c r="H26" s="134" t="s">
        <v>1785</v>
      </c>
      <c r="I26" s="134">
        <v>137.69</v>
      </c>
    </row>
    <row r="27" spans="1:9" ht="19.5" customHeight="1">
      <c r="A27" s="131" t="s">
        <v>1784</v>
      </c>
      <c r="B27" s="104"/>
      <c r="C27" s="133">
        <v>0</v>
      </c>
      <c r="D27" s="132">
        <v>10</v>
      </c>
      <c r="E27" s="133">
        <v>498.4</v>
      </c>
      <c r="F27" s="132">
        <v>10</v>
      </c>
      <c r="G27" s="133">
        <v>498.4</v>
      </c>
      <c r="H27" s="134">
        <v>87220</v>
      </c>
      <c r="I27" s="134">
        <v>175</v>
      </c>
    </row>
    <row r="28" spans="1:9" ht="19.5" customHeight="1">
      <c r="A28" s="131" t="s">
        <v>174</v>
      </c>
      <c r="B28" s="132">
        <v>40</v>
      </c>
      <c r="C28" s="133">
        <v>1994</v>
      </c>
      <c r="D28" s="132">
        <v>0</v>
      </c>
      <c r="E28" s="133">
        <v>0</v>
      </c>
      <c r="F28" s="132">
        <v>40</v>
      </c>
      <c r="G28" s="133">
        <v>1994</v>
      </c>
      <c r="H28" s="134" t="s">
        <v>1786</v>
      </c>
      <c r="I28" s="134">
        <v>150.25</v>
      </c>
    </row>
    <row r="29" spans="1:9" ht="19.5" customHeight="1">
      <c r="A29" s="131" t="s">
        <v>176</v>
      </c>
      <c r="B29" s="132">
        <v>40</v>
      </c>
      <c r="C29" s="133">
        <v>1994</v>
      </c>
      <c r="D29" s="132">
        <v>0</v>
      </c>
      <c r="E29" s="133">
        <v>0</v>
      </c>
      <c r="F29" s="132">
        <v>40</v>
      </c>
      <c r="G29" s="133">
        <v>1994</v>
      </c>
      <c r="H29" s="134" t="s">
        <v>1787</v>
      </c>
      <c r="I29" s="134">
        <v>115.75</v>
      </c>
    </row>
    <row r="30" spans="1:9" ht="19.5" customHeight="1">
      <c r="A30" s="131" t="s">
        <v>42</v>
      </c>
      <c r="B30" s="132">
        <v>200</v>
      </c>
      <c r="C30" s="133">
        <v>9985</v>
      </c>
      <c r="D30" s="132">
        <v>15</v>
      </c>
      <c r="E30" s="133">
        <v>748.7</v>
      </c>
      <c r="F30" s="132">
        <v>215</v>
      </c>
      <c r="G30" s="133">
        <v>10733.7</v>
      </c>
      <c r="H30" s="134" t="s">
        <v>1788</v>
      </c>
      <c r="I30" s="134">
        <v>177.29</v>
      </c>
    </row>
    <row r="31" spans="1:9" ht="19.5" customHeight="1">
      <c r="A31" s="131" t="s">
        <v>178</v>
      </c>
      <c r="B31" s="132">
        <v>326</v>
      </c>
      <c r="C31" s="133">
        <v>16244.5</v>
      </c>
      <c r="D31" s="132">
        <v>0</v>
      </c>
      <c r="E31" s="133">
        <v>0</v>
      </c>
      <c r="F31" s="132">
        <v>326</v>
      </c>
      <c r="G31" s="133">
        <v>16244.5</v>
      </c>
      <c r="H31" s="134" t="s">
        <v>1789</v>
      </c>
      <c r="I31" s="134">
        <v>131.9</v>
      </c>
    </row>
    <row r="32" spans="1:9" ht="19.5" customHeight="1">
      <c r="A32" s="131" t="s">
        <v>43</v>
      </c>
      <c r="B32" s="132">
        <v>655</v>
      </c>
      <c r="C32" s="133">
        <v>32690</v>
      </c>
      <c r="D32" s="132">
        <v>270</v>
      </c>
      <c r="E32" s="133">
        <v>13480</v>
      </c>
      <c r="F32" s="132">
        <v>925</v>
      </c>
      <c r="G32" s="133">
        <v>46170</v>
      </c>
      <c r="H32" s="134" t="s">
        <v>1790</v>
      </c>
      <c r="I32" s="134">
        <v>194.91</v>
      </c>
    </row>
    <row r="33" spans="1:9" ht="19.5" customHeight="1">
      <c r="A33" s="131" t="s">
        <v>45</v>
      </c>
      <c r="B33" s="132">
        <v>31</v>
      </c>
      <c r="C33" s="133">
        <v>1545.5</v>
      </c>
      <c r="D33" s="132">
        <v>75</v>
      </c>
      <c r="E33" s="133">
        <v>3739.6</v>
      </c>
      <c r="F33" s="132">
        <v>106</v>
      </c>
      <c r="G33" s="133">
        <v>5285.1</v>
      </c>
      <c r="H33" s="134" t="s">
        <v>1791</v>
      </c>
      <c r="I33" s="134">
        <v>179.96</v>
      </c>
    </row>
    <row r="34" spans="1:9" ht="19.5" customHeight="1">
      <c r="A34" s="131" t="s">
        <v>183</v>
      </c>
      <c r="B34" s="132">
        <v>101</v>
      </c>
      <c r="C34" s="133">
        <v>5033.5</v>
      </c>
      <c r="D34" s="132">
        <v>0</v>
      </c>
      <c r="E34" s="133">
        <v>0</v>
      </c>
      <c r="F34" s="132">
        <v>121</v>
      </c>
      <c r="G34" s="133">
        <v>5033.5</v>
      </c>
      <c r="H34" s="134">
        <v>934001</v>
      </c>
      <c r="I34" s="134">
        <v>185.55696831230753</v>
      </c>
    </row>
    <row r="35" spans="1:9" ht="19.5" customHeight="1">
      <c r="A35" s="131" t="s">
        <v>55</v>
      </c>
      <c r="B35" s="104"/>
      <c r="C35" s="133">
        <v>0</v>
      </c>
      <c r="D35" s="132">
        <v>30</v>
      </c>
      <c r="E35" s="133">
        <v>1497.6</v>
      </c>
      <c r="F35" s="132">
        <v>30</v>
      </c>
      <c r="G35" s="133">
        <v>1497.6</v>
      </c>
      <c r="H35" s="134" t="s">
        <v>1792</v>
      </c>
      <c r="I35" s="134">
        <v>129.33</v>
      </c>
    </row>
    <row r="36" spans="1:9" ht="19.5" customHeight="1">
      <c r="A36" s="131" t="s">
        <v>186</v>
      </c>
      <c r="B36" s="132">
        <v>10</v>
      </c>
      <c r="C36" s="133">
        <v>498.5</v>
      </c>
      <c r="D36" s="132">
        <v>35</v>
      </c>
      <c r="E36" s="133">
        <v>1746.8</v>
      </c>
      <c r="F36" s="132">
        <v>45</v>
      </c>
      <c r="G36" s="133">
        <v>2245.3</v>
      </c>
      <c r="H36" s="134" t="s">
        <v>1793</v>
      </c>
      <c r="I36" s="134">
        <v>149.89</v>
      </c>
    </row>
    <row r="37" spans="1:9" ht="19.5" customHeight="1">
      <c r="A37" s="131" t="s">
        <v>400</v>
      </c>
      <c r="B37" s="104"/>
      <c r="C37" s="133">
        <v>0</v>
      </c>
      <c r="D37" s="132">
        <v>38</v>
      </c>
      <c r="E37" s="133">
        <v>1896.3</v>
      </c>
      <c r="F37" s="132">
        <v>38</v>
      </c>
      <c r="G37" s="133">
        <v>1896.3</v>
      </c>
      <c r="H37" s="134" t="s">
        <v>1794</v>
      </c>
      <c r="I37" s="134">
        <v>165.33</v>
      </c>
    </row>
    <row r="38" spans="1:9" ht="19.5" customHeight="1">
      <c r="A38" s="131" t="s">
        <v>403</v>
      </c>
      <c r="B38" s="132">
        <v>20</v>
      </c>
      <c r="C38" s="133">
        <v>997</v>
      </c>
      <c r="D38" s="132">
        <v>0</v>
      </c>
      <c r="E38" s="133">
        <v>0</v>
      </c>
      <c r="F38" s="132">
        <v>20</v>
      </c>
      <c r="G38" s="133">
        <v>997</v>
      </c>
      <c r="H38" s="134" t="s">
        <v>1795</v>
      </c>
      <c r="I38" s="134">
        <v>150.5</v>
      </c>
    </row>
    <row r="39" spans="1:9" ht="19.5" customHeight="1">
      <c r="A39" s="131" t="s">
        <v>46</v>
      </c>
      <c r="B39" s="132">
        <v>572</v>
      </c>
      <c r="C39" s="133">
        <v>28517.5</v>
      </c>
      <c r="D39" s="132">
        <v>93</v>
      </c>
      <c r="E39" s="133">
        <v>4640</v>
      </c>
      <c r="F39" s="132">
        <v>665</v>
      </c>
      <c r="G39" s="133">
        <v>33157.5</v>
      </c>
      <c r="H39" s="134" t="s">
        <v>1796</v>
      </c>
      <c r="I39" s="134">
        <v>157.63</v>
      </c>
    </row>
    <row r="40" spans="1:9" ht="19.5" customHeight="1">
      <c r="A40" s="131" t="s">
        <v>194</v>
      </c>
      <c r="B40" s="104"/>
      <c r="C40" s="133">
        <v>0</v>
      </c>
      <c r="D40" s="132">
        <v>25</v>
      </c>
      <c r="E40" s="133">
        <v>1246</v>
      </c>
      <c r="F40" s="132">
        <v>25</v>
      </c>
      <c r="G40" s="133">
        <v>1246</v>
      </c>
      <c r="H40" s="134" t="s">
        <v>1797</v>
      </c>
      <c r="I40" s="134">
        <v>182</v>
      </c>
    </row>
    <row r="41" spans="1:9" ht="19.5" customHeight="1">
      <c r="A41" s="131" t="s">
        <v>50</v>
      </c>
      <c r="B41" s="132">
        <v>9</v>
      </c>
      <c r="C41" s="133">
        <v>85</v>
      </c>
      <c r="D41" s="132">
        <v>0</v>
      </c>
      <c r="E41" s="133">
        <v>0</v>
      </c>
      <c r="F41" s="132">
        <v>9</v>
      </c>
      <c r="G41" s="133">
        <v>85</v>
      </c>
      <c r="H41" s="134">
        <v>30000</v>
      </c>
      <c r="I41" s="134">
        <v>352.94</v>
      </c>
    </row>
    <row r="42" spans="1:9" ht="19.5" customHeight="1">
      <c r="A42" s="131" t="s">
        <v>51</v>
      </c>
      <c r="B42" s="104">
        <v>192</v>
      </c>
      <c r="C42" s="133">
        <v>9577.5</v>
      </c>
      <c r="D42" s="132">
        <v>75</v>
      </c>
      <c r="E42" s="133">
        <v>3742.8</v>
      </c>
      <c r="F42" s="132">
        <v>267</v>
      </c>
      <c r="G42" s="133">
        <v>13320.3</v>
      </c>
      <c r="H42" s="134">
        <v>2102069.1</v>
      </c>
      <c r="I42" s="134">
        <v>157.80944122880118</v>
      </c>
    </row>
    <row r="43" spans="1:9" ht="19.5" customHeight="1">
      <c r="A43" s="131" t="s">
        <v>52</v>
      </c>
      <c r="B43" s="132">
        <v>20</v>
      </c>
      <c r="C43" s="133">
        <v>998.5</v>
      </c>
      <c r="D43" s="132">
        <v>0</v>
      </c>
      <c r="E43" s="133">
        <v>0</v>
      </c>
      <c r="F43" s="132">
        <v>20</v>
      </c>
      <c r="G43" s="133">
        <v>998.5</v>
      </c>
      <c r="H43" s="134" t="s">
        <v>1798</v>
      </c>
      <c r="I43" s="134">
        <v>121</v>
      </c>
    </row>
    <row r="44" spans="1:9" ht="19.5" customHeight="1">
      <c r="A44" s="131" t="s">
        <v>1624</v>
      </c>
      <c r="B44" s="132">
        <v>141</v>
      </c>
      <c r="C44" s="133">
        <v>7029</v>
      </c>
      <c r="D44" s="132">
        <v>0</v>
      </c>
      <c r="E44" s="133">
        <v>0</v>
      </c>
      <c r="F44" s="132">
        <v>141</v>
      </c>
      <c r="G44" s="133">
        <v>7029</v>
      </c>
      <c r="H44" s="134" t="s">
        <v>1799</v>
      </c>
      <c r="I44" s="134">
        <v>162.22</v>
      </c>
    </row>
    <row r="45" spans="1:9" ht="19.5" customHeight="1">
      <c r="A45" s="131" t="s">
        <v>411</v>
      </c>
      <c r="B45" s="104"/>
      <c r="C45" s="133">
        <v>0</v>
      </c>
      <c r="D45" s="132">
        <v>6</v>
      </c>
      <c r="E45" s="133">
        <v>299.5</v>
      </c>
      <c r="F45" s="132">
        <v>6</v>
      </c>
      <c r="G45" s="133">
        <v>299.5</v>
      </c>
      <c r="H45" s="134">
        <v>74875</v>
      </c>
      <c r="I45" s="134">
        <v>250</v>
      </c>
    </row>
    <row r="46" spans="1:9" ht="19.5" customHeight="1">
      <c r="A46" s="131" t="s">
        <v>198</v>
      </c>
      <c r="B46" s="132">
        <v>160</v>
      </c>
      <c r="C46" s="133">
        <v>7976</v>
      </c>
      <c r="D46" s="132">
        <v>30</v>
      </c>
      <c r="E46" s="133">
        <v>1497.6</v>
      </c>
      <c r="F46" s="132">
        <v>190</v>
      </c>
      <c r="G46" s="133">
        <v>9473.6</v>
      </c>
      <c r="H46" s="134">
        <v>1481927</v>
      </c>
      <c r="I46" s="134">
        <v>156.42701824016214</v>
      </c>
    </row>
    <row r="47" spans="1:9" ht="19.5" customHeight="1">
      <c r="A47" s="131" t="s">
        <v>707</v>
      </c>
      <c r="B47" s="132">
        <v>51</v>
      </c>
      <c r="C47" s="133">
        <v>2545.5</v>
      </c>
      <c r="D47" s="132">
        <v>0</v>
      </c>
      <c r="E47" s="133">
        <v>0</v>
      </c>
      <c r="F47" s="132">
        <v>51</v>
      </c>
      <c r="G47" s="133">
        <v>2545.5</v>
      </c>
      <c r="H47" s="134" t="s">
        <v>1800</v>
      </c>
      <c r="I47" s="134">
        <v>189.11</v>
      </c>
    </row>
    <row r="48" spans="1:9" ht="19.5" customHeight="1">
      <c r="A48" s="131" t="s">
        <v>374</v>
      </c>
      <c r="B48" s="132">
        <v>25</v>
      </c>
      <c r="C48" s="133">
        <v>1247</v>
      </c>
      <c r="D48" s="132">
        <v>0</v>
      </c>
      <c r="E48" s="133">
        <v>0</v>
      </c>
      <c r="F48" s="132">
        <f>B48+D48</f>
        <v>25</v>
      </c>
      <c r="G48" s="133">
        <f>C48+E48</f>
        <v>1247</v>
      </c>
      <c r="H48" s="134">
        <f>186298.5</f>
        <v>186298.5</v>
      </c>
      <c r="I48" s="134">
        <f>H48/G48</f>
        <v>149.39735364875702</v>
      </c>
    </row>
    <row r="49" spans="1:9" s="848" customFormat="1" ht="19.5" customHeight="1">
      <c r="A49" s="131" t="s">
        <v>53</v>
      </c>
      <c r="B49" s="132">
        <v>136</v>
      </c>
      <c r="C49" s="133">
        <v>6786.5</v>
      </c>
      <c r="D49" s="132">
        <v>35</v>
      </c>
      <c r="E49" s="133">
        <v>1747</v>
      </c>
      <c r="F49" s="132">
        <v>171</v>
      </c>
      <c r="G49" s="133">
        <v>8534.5</v>
      </c>
      <c r="H49" s="134">
        <v>1550859.6</v>
      </c>
      <c r="I49" s="134">
        <v>181.71651532017108</v>
      </c>
    </row>
    <row r="50" spans="1:9" ht="19.5" customHeight="1">
      <c r="A50" s="131" t="s">
        <v>201</v>
      </c>
      <c r="B50" s="132">
        <v>30</v>
      </c>
      <c r="C50" s="133">
        <v>1495.5</v>
      </c>
      <c r="D50" s="132">
        <v>20</v>
      </c>
      <c r="E50" s="133">
        <v>998.4</v>
      </c>
      <c r="F50" s="132">
        <v>50</v>
      </c>
      <c r="G50" s="133">
        <v>2493.9</v>
      </c>
      <c r="H50" s="134" t="s">
        <v>1801</v>
      </c>
      <c r="I50" s="134">
        <v>177.21</v>
      </c>
    </row>
    <row r="51" spans="1:9" ht="19.5" customHeight="1">
      <c r="A51" s="131" t="s">
        <v>54</v>
      </c>
      <c r="B51" s="132">
        <v>185</v>
      </c>
      <c r="C51" s="133">
        <v>9229</v>
      </c>
      <c r="D51" s="132">
        <v>25</v>
      </c>
      <c r="E51" s="133">
        <v>1247.5</v>
      </c>
      <c r="F51" s="132">
        <f>B51+D51</f>
        <v>210</v>
      </c>
      <c r="G51" s="133">
        <f>C51+E51</f>
        <v>10476.5</v>
      </c>
      <c r="H51" s="134">
        <v>1606995</v>
      </c>
      <c r="I51" s="134">
        <f>H51/G51</f>
        <v>153.3904452822985</v>
      </c>
    </row>
    <row r="52" spans="1:9" ht="19.5" customHeight="1">
      <c r="A52" s="131" t="s">
        <v>71</v>
      </c>
      <c r="B52" s="132">
        <v>105</v>
      </c>
      <c r="C52" s="133">
        <v>5230.5</v>
      </c>
      <c r="D52" s="132">
        <v>25</v>
      </c>
      <c r="E52" s="133">
        <v>1247.6</v>
      </c>
      <c r="F52" s="132">
        <v>130</v>
      </c>
      <c r="G52" s="133">
        <v>6478.1</v>
      </c>
      <c r="H52" s="134" t="s">
        <v>1802</v>
      </c>
      <c r="I52" s="134">
        <v>133.35</v>
      </c>
    </row>
    <row r="53" spans="1:9" ht="19.5" customHeight="1">
      <c r="A53" s="131" t="s">
        <v>243</v>
      </c>
      <c r="B53" s="132">
        <v>120</v>
      </c>
      <c r="C53" s="133">
        <v>5985</v>
      </c>
      <c r="D53" s="132">
        <v>0</v>
      </c>
      <c r="E53" s="133">
        <v>0</v>
      </c>
      <c r="F53" s="132">
        <v>120</v>
      </c>
      <c r="G53" s="133">
        <v>5985</v>
      </c>
      <c r="H53" s="134" t="s">
        <v>1803</v>
      </c>
      <c r="I53" s="134">
        <v>125.17</v>
      </c>
    </row>
    <row r="54" spans="1:9" ht="19.5" customHeight="1">
      <c r="A54" s="131" t="s">
        <v>874</v>
      </c>
      <c r="B54" s="104"/>
      <c r="C54" s="133">
        <v>0</v>
      </c>
      <c r="D54" s="132">
        <v>270</v>
      </c>
      <c r="E54" s="133">
        <v>13476</v>
      </c>
      <c r="F54" s="132">
        <v>270</v>
      </c>
      <c r="G54" s="133">
        <v>13476</v>
      </c>
      <c r="H54" s="134" t="s">
        <v>1805</v>
      </c>
      <c r="I54" s="134">
        <v>151.67</v>
      </c>
    </row>
    <row r="55" spans="1:9" ht="19.5" customHeight="1">
      <c r="A55" s="131" t="s">
        <v>379</v>
      </c>
      <c r="B55" s="132">
        <v>285</v>
      </c>
      <c r="C55" s="133">
        <v>14218.5</v>
      </c>
      <c r="D55" s="132">
        <v>0</v>
      </c>
      <c r="E55" s="133">
        <v>0</v>
      </c>
      <c r="F55" s="132">
        <v>285</v>
      </c>
      <c r="G55" s="133">
        <v>14218.5</v>
      </c>
      <c r="H55" s="134" t="s">
        <v>1806</v>
      </c>
      <c r="I55" s="134">
        <v>212.41</v>
      </c>
    </row>
    <row r="56" spans="1:9" ht="19.5" customHeight="1">
      <c r="A56" s="131" t="s">
        <v>57</v>
      </c>
      <c r="B56" s="375">
        <v>10</v>
      </c>
      <c r="C56" s="374">
        <v>498.5</v>
      </c>
      <c r="D56" s="375">
        <v>0</v>
      </c>
      <c r="E56" s="374">
        <v>0</v>
      </c>
      <c r="F56" s="375">
        <v>10</v>
      </c>
      <c r="G56" s="374">
        <v>498.5</v>
      </c>
      <c r="H56" s="376" t="s">
        <v>680</v>
      </c>
      <c r="I56" s="376">
        <v>300</v>
      </c>
    </row>
    <row r="57" spans="1:9" s="848" customFormat="1" ht="19.5" customHeight="1">
      <c r="A57" s="131" t="s">
        <v>19</v>
      </c>
      <c r="B57" s="375">
        <f>SUM(B15:B56)</f>
        <v>4977</v>
      </c>
      <c r="C57" s="375">
        <f>SUM(C15:C56)</f>
        <v>247821</v>
      </c>
      <c r="D57" s="375">
        <v>1391</v>
      </c>
      <c r="E57" s="374">
        <v>69417.3</v>
      </c>
      <c r="F57" s="375">
        <f>B57+D57</f>
        <v>6368</v>
      </c>
      <c r="G57" s="374">
        <f>C57+E57</f>
        <v>317238.3</v>
      </c>
      <c r="H57" s="376">
        <v>53666717</v>
      </c>
      <c r="I57" s="376">
        <f>H57/G57</f>
        <v>169.168467363493</v>
      </c>
    </row>
    <row r="58" spans="1:10" ht="19.5" customHeight="1">
      <c r="A58" s="131" t="s">
        <v>22</v>
      </c>
      <c r="B58" s="439">
        <f aca="true" t="shared" si="1" ref="B58:G58">B57+B13</f>
        <v>5152</v>
      </c>
      <c r="C58" s="374">
        <f t="shared" si="1"/>
        <v>256545.5</v>
      </c>
      <c r="D58" s="439">
        <f t="shared" si="1"/>
        <v>1391</v>
      </c>
      <c r="E58" s="374">
        <f t="shared" si="1"/>
        <v>69417.3</v>
      </c>
      <c r="F58" s="439">
        <f t="shared" si="1"/>
        <v>6543</v>
      </c>
      <c r="G58" s="374">
        <f t="shared" si="1"/>
        <v>325962.8</v>
      </c>
      <c r="H58" s="376">
        <f>53666717+992612.5</f>
        <v>54659329.5</v>
      </c>
      <c r="I58" s="376">
        <f>H58/G58</f>
        <v>167.68578960543965</v>
      </c>
      <c r="J58" s="849">
        <f>J57+J13</f>
        <v>0</v>
      </c>
    </row>
    <row r="59" spans="1:9" ht="19.5" customHeight="1">
      <c r="A59" s="755"/>
      <c r="B59" s="761"/>
      <c r="C59" s="765"/>
      <c r="D59" s="761"/>
      <c r="E59" s="757"/>
      <c r="F59" s="761"/>
      <c r="G59" s="765"/>
      <c r="H59" s="756"/>
      <c r="I59" s="747"/>
    </row>
    <row r="60" spans="1:9" ht="19.5" customHeight="1">
      <c r="A60" s="142" t="s">
        <v>62</v>
      </c>
      <c r="B60" s="388"/>
      <c r="C60" s="399"/>
      <c r="D60" s="388"/>
      <c r="E60" s="399"/>
      <c r="F60" s="388"/>
      <c r="G60" s="399"/>
      <c r="H60" s="391"/>
      <c r="I60" s="391"/>
    </row>
    <row r="61" spans="1:9" ht="19.5" customHeight="1">
      <c r="A61" s="142" t="s">
        <v>63</v>
      </c>
      <c r="B61" s="388"/>
      <c r="C61" s="399"/>
      <c r="D61" s="388"/>
      <c r="E61" s="399"/>
      <c r="F61" s="388"/>
      <c r="G61" s="406" t="s">
        <v>64</v>
      </c>
      <c r="H61" s="389"/>
      <c r="I61" s="409"/>
    </row>
    <row r="62" spans="1:9" ht="19.5" customHeight="1">
      <c r="A62" s="142" t="s">
        <v>157</v>
      </c>
      <c r="B62" s="388"/>
      <c r="C62" s="399"/>
      <c r="D62" s="388"/>
      <c r="E62" s="399"/>
      <c r="F62" s="388"/>
      <c r="G62" s="399"/>
      <c r="H62" s="389" t="s">
        <v>66</v>
      </c>
      <c r="I62" s="408"/>
    </row>
    <row r="63" spans="1:9" ht="19.5" customHeight="1">
      <c r="A63" s="142" t="s">
        <v>158</v>
      </c>
      <c r="B63" s="388"/>
      <c r="C63" s="399"/>
      <c r="D63" s="388"/>
      <c r="E63" s="399"/>
      <c r="F63" s="388"/>
      <c r="G63" s="405"/>
      <c r="H63" s="389"/>
      <c r="I63" s="408"/>
    </row>
    <row r="64" spans="1:9" ht="19.5" customHeight="1">
      <c r="A64" s="142" t="s">
        <v>159</v>
      </c>
      <c r="B64" s="388"/>
      <c r="C64" s="399"/>
      <c r="D64" s="388"/>
      <c r="E64" s="399"/>
      <c r="F64" s="388"/>
      <c r="G64" s="405"/>
      <c r="H64" s="389"/>
      <c r="I64" s="408"/>
    </row>
    <row r="65" spans="1:9" ht="19.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9.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9.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9.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9.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9.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9.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9.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9.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9.5" customHeight="1">
      <c r="A74" s="103"/>
      <c r="C74" s="399"/>
      <c r="D74" s="388"/>
      <c r="E74" s="399"/>
      <c r="F74" s="388"/>
      <c r="G74" s="399"/>
      <c r="H74" s="391"/>
      <c r="I74" s="391"/>
    </row>
    <row r="75" spans="1:9" ht="19.5" customHeight="1">
      <c r="A75" s="103"/>
      <c r="C75" s="399"/>
      <c r="D75" s="388"/>
      <c r="E75" s="399"/>
      <c r="F75" s="388"/>
      <c r="G75" s="399"/>
      <c r="H75" s="391"/>
      <c r="I75" s="391"/>
    </row>
    <row r="76" spans="1:9" ht="19.5" customHeight="1">
      <c r="A76" s="103"/>
      <c r="C76" s="399"/>
      <c r="D76" s="388"/>
      <c r="E76" s="399"/>
      <c r="F76" s="388"/>
      <c r="G76" s="399"/>
      <c r="H76" s="391"/>
      <c r="I76" s="391"/>
    </row>
    <row r="77" spans="1:9" ht="19.5" customHeight="1">
      <c r="A77" s="103"/>
      <c r="C77" s="399"/>
      <c r="D77" s="388"/>
      <c r="E77" s="399"/>
      <c r="F77" s="388"/>
      <c r="G77" s="399"/>
      <c r="H77" s="391"/>
      <c r="I77" s="391"/>
    </row>
    <row r="78" spans="1:9" ht="19.5" customHeight="1">
      <c r="A78" s="103"/>
      <c r="C78" s="399"/>
      <c r="D78" s="388"/>
      <c r="E78" s="399"/>
      <c r="F78" s="388"/>
      <c r="G78" s="399"/>
      <c r="H78" s="391"/>
      <c r="I78" s="391"/>
    </row>
    <row r="79" spans="1:9" ht="19.5" customHeight="1">
      <c r="A79" s="103"/>
      <c r="C79" s="399"/>
      <c r="D79" s="388"/>
      <c r="E79" s="399"/>
      <c r="F79" s="388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9.140625" style="744" customWidth="1"/>
  </cols>
  <sheetData>
    <row r="1" spans="1:9" ht="16.5" customHeight="1">
      <c r="A1" s="105" t="s">
        <v>1679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1680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1681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1682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6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382">
        <v>30</v>
      </c>
      <c r="C15" s="133">
        <v>1494</v>
      </c>
      <c r="D15" s="382">
        <v>0</v>
      </c>
      <c r="E15" s="133">
        <v>0</v>
      </c>
      <c r="F15" s="132">
        <v>30</v>
      </c>
      <c r="G15" s="133">
        <v>1494</v>
      </c>
      <c r="H15" s="134" t="s">
        <v>1753</v>
      </c>
      <c r="I15" s="134">
        <v>140.34</v>
      </c>
    </row>
    <row r="16" spans="1:9" ht="16.5" customHeight="1">
      <c r="A16" s="131" t="s">
        <v>36</v>
      </c>
      <c r="B16" s="382">
        <v>200</v>
      </c>
      <c r="C16" s="133">
        <v>9965.5</v>
      </c>
      <c r="D16" s="382">
        <v>25</v>
      </c>
      <c r="E16" s="133">
        <v>1246.7</v>
      </c>
      <c r="F16" s="132">
        <v>225</v>
      </c>
      <c r="G16" s="133">
        <v>11212.2</v>
      </c>
      <c r="H16" s="134" t="s">
        <v>1754</v>
      </c>
      <c r="I16" s="134">
        <v>201.83</v>
      </c>
    </row>
    <row r="17" spans="1:9" ht="16.5" customHeight="1">
      <c r="A17" s="131" t="s">
        <v>213</v>
      </c>
      <c r="B17" s="382">
        <v>40</v>
      </c>
      <c r="C17" s="133">
        <v>1994</v>
      </c>
      <c r="D17" s="382">
        <v>0</v>
      </c>
      <c r="E17" s="133">
        <v>0</v>
      </c>
      <c r="F17" s="132">
        <v>40</v>
      </c>
      <c r="G17" s="133">
        <v>1994</v>
      </c>
      <c r="H17" s="134" t="s">
        <v>1381</v>
      </c>
      <c r="I17" s="134">
        <v>131</v>
      </c>
    </row>
    <row r="18" spans="1:9" ht="16.5" customHeight="1">
      <c r="A18" s="131" t="s">
        <v>586</v>
      </c>
      <c r="B18" s="383"/>
      <c r="C18" s="133">
        <v>0</v>
      </c>
      <c r="D18" s="382">
        <v>51</v>
      </c>
      <c r="E18" s="133">
        <v>2545.8</v>
      </c>
      <c r="F18" s="132">
        <v>51</v>
      </c>
      <c r="G18" s="133">
        <v>2545.8</v>
      </c>
      <c r="H18" s="134" t="s">
        <v>1755</v>
      </c>
      <c r="I18" s="134">
        <v>150.39</v>
      </c>
    </row>
    <row r="19" spans="1:9" ht="16.5" customHeight="1">
      <c r="A19" s="131" t="s">
        <v>219</v>
      </c>
      <c r="B19" s="382">
        <v>70</v>
      </c>
      <c r="C19" s="133">
        <v>3488</v>
      </c>
      <c r="D19" s="382">
        <v>0</v>
      </c>
      <c r="E19" s="133">
        <v>0</v>
      </c>
      <c r="F19" s="132">
        <v>70</v>
      </c>
      <c r="G19" s="133">
        <v>3488</v>
      </c>
      <c r="H19" s="134" t="s">
        <v>1756</v>
      </c>
      <c r="I19" s="134">
        <v>174.72</v>
      </c>
    </row>
    <row r="20" spans="1:9" ht="16.5" customHeight="1">
      <c r="A20" s="131" t="s">
        <v>41</v>
      </c>
      <c r="B20" s="382">
        <v>31</v>
      </c>
      <c r="C20" s="133">
        <v>1545.5</v>
      </c>
      <c r="D20" s="382">
        <v>0</v>
      </c>
      <c r="E20" s="133">
        <v>0</v>
      </c>
      <c r="F20" s="132">
        <v>31</v>
      </c>
      <c r="G20" s="133">
        <v>1545.5</v>
      </c>
      <c r="H20" s="134" t="s">
        <v>1757</v>
      </c>
      <c r="I20" s="134">
        <v>257.03</v>
      </c>
    </row>
    <row r="21" spans="1:9" ht="16.5" customHeight="1">
      <c r="A21" s="131" t="s">
        <v>42</v>
      </c>
      <c r="B21" s="382">
        <v>30</v>
      </c>
      <c r="C21" s="133">
        <v>1495.5</v>
      </c>
      <c r="D21" s="382">
        <v>30</v>
      </c>
      <c r="E21" s="133">
        <v>1497.6</v>
      </c>
      <c r="F21" s="132">
        <v>60</v>
      </c>
      <c r="G21" s="133">
        <v>2993.1</v>
      </c>
      <c r="H21" s="134" t="s">
        <v>1758</v>
      </c>
      <c r="I21" s="134">
        <v>184.83</v>
      </c>
    </row>
    <row r="22" spans="1:9" ht="16.5" customHeight="1">
      <c r="A22" s="131" t="s">
        <v>43</v>
      </c>
      <c r="B22" s="382">
        <v>163</v>
      </c>
      <c r="C22" s="133">
        <v>8121.5</v>
      </c>
      <c r="D22" s="382">
        <v>10</v>
      </c>
      <c r="E22" s="133">
        <v>498.4</v>
      </c>
      <c r="F22" s="132">
        <v>173</v>
      </c>
      <c r="G22" s="133">
        <v>8619.9</v>
      </c>
      <c r="H22" s="134" t="s">
        <v>1759</v>
      </c>
      <c r="I22" s="134">
        <v>186.54</v>
      </c>
    </row>
    <row r="23" spans="1:9" ht="16.5" customHeight="1">
      <c r="A23" s="131" t="s">
        <v>45</v>
      </c>
      <c r="B23" s="382">
        <v>40</v>
      </c>
      <c r="C23" s="133">
        <v>1994</v>
      </c>
      <c r="D23" s="382">
        <v>30</v>
      </c>
      <c r="E23" s="133">
        <v>1496.8</v>
      </c>
      <c r="F23" s="132">
        <v>70</v>
      </c>
      <c r="G23" s="133">
        <v>3490.8</v>
      </c>
      <c r="H23" s="134" t="s">
        <v>1760</v>
      </c>
      <c r="I23" s="134">
        <v>167.92</v>
      </c>
    </row>
    <row r="24" spans="1:9" ht="16.5" customHeight="1">
      <c r="A24" s="131" t="s">
        <v>67</v>
      </c>
      <c r="B24" s="382">
        <v>11</v>
      </c>
      <c r="C24" s="133">
        <v>548.5</v>
      </c>
      <c r="D24" s="382">
        <v>0</v>
      </c>
      <c r="E24" s="133">
        <v>0</v>
      </c>
      <c r="F24" s="132">
        <v>11</v>
      </c>
      <c r="G24" s="133">
        <v>548.5</v>
      </c>
      <c r="H24" s="134" t="s">
        <v>1761</v>
      </c>
      <c r="I24" s="134">
        <v>260</v>
      </c>
    </row>
    <row r="25" spans="1:9" ht="16.5" customHeight="1">
      <c r="A25" s="131" t="s">
        <v>687</v>
      </c>
      <c r="B25" s="383"/>
      <c r="C25" s="133">
        <v>0</v>
      </c>
      <c r="D25" s="382">
        <v>2</v>
      </c>
      <c r="E25" s="133">
        <v>99.5</v>
      </c>
      <c r="F25" s="132">
        <v>2</v>
      </c>
      <c r="G25" s="133">
        <v>99.5</v>
      </c>
      <c r="H25" s="134">
        <v>24875</v>
      </c>
      <c r="I25" s="134">
        <v>250</v>
      </c>
    </row>
    <row r="26" spans="1:9" ht="16.5" customHeight="1">
      <c r="A26" s="131" t="s">
        <v>55</v>
      </c>
      <c r="B26" s="382">
        <v>2</v>
      </c>
      <c r="C26" s="133">
        <v>20</v>
      </c>
      <c r="D26" s="382">
        <v>22</v>
      </c>
      <c r="E26" s="133">
        <v>1097.4</v>
      </c>
      <c r="F26" s="132">
        <v>24</v>
      </c>
      <c r="G26" s="133">
        <v>1117.4</v>
      </c>
      <c r="H26" s="134" t="s">
        <v>1762</v>
      </c>
      <c r="I26" s="134">
        <v>223.25</v>
      </c>
    </row>
    <row r="27" spans="1:9" ht="16.5" customHeight="1">
      <c r="A27" s="131" t="s">
        <v>400</v>
      </c>
      <c r="B27" s="383"/>
      <c r="C27" s="133">
        <v>0</v>
      </c>
      <c r="D27" s="382">
        <v>112</v>
      </c>
      <c r="E27" s="133">
        <v>5589.3</v>
      </c>
      <c r="F27" s="132">
        <v>112</v>
      </c>
      <c r="G27" s="133">
        <v>5589.3</v>
      </c>
      <c r="H27" s="134">
        <v>929686.3</v>
      </c>
      <c r="I27" s="134">
        <v>166.3332259853649</v>
      </c>
    </row>
    <row r="28" spans="1:9" ht="16.5" customHeight="1">
      <c r="A28" s="131" t="s">
        <v>230</v>
      </c>
      <c r="B28" s="382">
        <v>10</v>
      </c>
      <c r="C28" s="133">
        <v>498.5</v>
      </c>
      <c r="D28" s="382">
        <v>0</v>
      </c>
      <c r="E28" s="133">
        <v>0</v>
      </c>
      <c r="F28" s="132">
        <v>10</v>
      </c>
      <c r="G28" s="133">
        <v>498.5</v>
      </c>
      <c r="H28" s="134">
        <v>66300.5</v>
      </c>
      <c r="I28" s="134">
        <v>133</v>
      </c>
    </row>
    <row r="29" spans="1:9" ht="16.5" customHeight="1">
      <c r="A29" s="131" t="s">
        <v>46</v>
      </c>
      <c r="B29" s="382">
        <v>240</v>
      </c>
      <c r="C29" s="133">
        <v>11961</v>
      </c>
      <c r="D29" s="382">
        <v>10</v>
      </c>
      <c r="E29" s="133">
        <v>499.2</v>
      </c>
      <c r="F29" s="132">
        <v>250</v>
      </c>
      <c r="G29" s="133">
        <v>12460.2</v>
      </c>
      <c r="H29" s="134" t="s">
        <v>1763</v>
      </c>
      <c r="I29" s="134">
        <v>153.72</v>
      </c>
    </row>
    <row r="30" spans="1:9" ht="16.5" customHeight="1">
      <c r="A30" s="131" t="s">
        <v>68</v>
      </c>
      <c r="B30" s="382">
        <v>2</v>
      </c>
      <c r="C30" s="133">
        <v>20</v>
      </c>
      <c r="D30" s="382">
        <v>0</v>
      </c>
      <c r="E30" s="133">
        <v>0</v>
      </c>
      <c r="F30" s="132">
        <v>2</v>
      </c>
      <c r="G30" s="133">
        <v>20</v>
      </c>
      <c r="H30" s="134">
        <v>8000</v>
      </c>
      <c r="I30" s="134">
        <v>400</v>
      </c>
    </row>
    <row r="31" spans="1:9" ht="16.5" customHeight="1">
      <c r="A31" s="131" t="s">
        <v>604</v>
      </c>
      <c r="B31" s="382">
        <v>10</v>
      </c>
      <c r="C31" s="133">
        <v>498.5</v>
      </c>
      <c r="D31" s="382">
        <v>0</v>
      </c>
      <c r="E31" s="133">
        <v>0</v>
      </c>
      <c r="F31" s="132">
        <v>10</v>
      </c>
      <c r="G31" s="133">
        <v>498.5</v>
      </c>
      <c r="H31" s="134" t="s">
        <v>1764</v>
      </c>
      <c r="I31" s="134">
        <v>258</v>
      </c>
    </row>
    <row r="32" spans="1:9" ht="16.5" customHeight="1">
      <c r="A32" s="131" t="s">
        <v>194</v>
      </c>
      <c r="B32" s="383"/>
      <c r="C32" s="133">
        <v>0</v>
      </c>
      <c r="D32" s="382">
        <v>15</v>
      </c>
      <c r="E32" s="133">
        <v>748.4</v>
      </c>
      <c r="F32" s="132">
        <v>15</v>
      </c>
      <c r="G32" s="133">
        <v>748.4</v>
      </c>
      <c r="H32" s="134" t="s">
        <v>1765</v>
      </c>
      <c r="I32" s="134">
        <v>187</v>
      </c>
    </row>
    <row r="33" spans="1:9" ht="16.5" customHeight="1">
      <c r="A33" s="131" t="s">
        <v>51</v>
      </c>
      <c r="B33" s="383">
        <v>30</v>
      </c>
      <c r="C33" s="133">
        <v>1495.5</v>
      </c>
      <c r="D33" s="382">
        <v>10</v>
      </c>
      <c r="E33" s="133">
        <v>499.2</v>
      </c>
      <c r="F33" s="132">
        <v>40</v>
      </c>
      <c r="G33" s="133">
        <v>1994.7</v>
      </c>
      <c r="H33" s="134">
        <v>404903.8</v>
      </c>
      <c r="I33" s="134">
        <v>202.98982303103222</v>
      </c>
    </row>
    <row r="34" spans="1:9" ht="16.5" customHeight="1">
      <c r="A34" s="131" t="s">
        <v>198</v>
      </c>
      <c r="B34" s="383"/>
      <c r="C34" s="133">
        <v>0</v>
      </c>
      <c r="D34" s="382">
        <v>50</v>
      </c>
      <c r="E34" s="133">
        <v>2496</v>
      </c>
      <c r="F34" s="132">
        <v>50</v>
      </c>
      <c r="G34" s="133">
        <v>2496</v>
      </c>
      <c r="H34" s="134" t="s">
        <v>1766</v>
      </c>
      <c r="I34" s="134">
        <v>171.2</v>
      </c>
    </row>
    <row r="35" spans="1:9" ht="16.5" customHeight="1">
      <c r="A35" s="131" t="s">
        <v>374</v>
      </c>
      <c r="B35" s="382">
        <v>70</v>
      </c>
      <c r="C35" s="133">
        <v>3489.5</v>
      </c>
      <c r="D35" s="382">
        <v>0</v>
      </c>
      <c r="E35" s="133">
        <v>0</v>
      </c>
      <c r="F35" s="132">
        <v>70</v>
      </c>
      <c r="G35" s="133">
        <v>3489.5</v>
      </c>
      <c r="H35" s="134" t="s">
        <v>1767</v>
      </c>
      <c r="I35" s="134">
        <v>137.86</v>
      </c>
    </row>
    <row r="36" spans="1:9" ht="16.5" customHeight="1">
      <c r="A36" s="131" t="s">
        <v>53</v>
      </c>
      <c r="B36" s="382">
        <v>226</v>
      </c>
      <c r="C36" s="133">
        <v>11264.5</v>
      </c>
      <c r="D36" s="382">
        <v>0</v>
      </c>
      <c r="E36" s="133">
        <v>0</v>
      </c>
      <c r="F36" s="132">
        <v>226</v>
      </c>
      <c r="G36" s="133">
        <v>11264.5</v>
      </c>
      <c r="H36" s="134">
        <v>2407937</v>
      </c>
      <c r="I36" s="134">
        <v>213.76332726707798</v>
      </c>
    </row>
    <row r="37" spans="1:9" ht="16.5" customHeight="1">
      <c r="A37" s="131" t="s">
        <v>201</v>
      </c>
      <c r="B37" s="383"/>
      <c r="C37" s="133">
        <v>0</v>
      </c>
      <c r="D37" s="382">
        <v>10</v>
      </c>
      <c r="E37" s="133">
        <v>499.2</v>
      </c>
      <c r="F37" s="132">
        <v>10</v>
      </c>
      <c r="G37" s="133">
        <v>499.2</v>
      </c>
      <c r="H37" s="134">
        <v>88358.4</v>
      </c>
      <c r="I37" s="134">
        <v>177</v>
      </c>
    </row>
    <row r="38" spans="1:9" ht="16.5" customHeight="1">
      <c r="A38" s="131" t="s">
        <v>54</v>
      </c>
      <c r="B38" s="382">
        <v>10</v>
      </c>
      <c r="C38" s="133">
        <v>498.5</v>
      </c>
      <c r="D38" s="382">
        <v>55</v>
      </c>
      <c r="E38" s="133">
        <v>2745.5</v>
      </c>
      <c r="F38" s="132">
        <v>65</v>
      </c>
      <c r="G38" s="133">
        <v>3244</v>
      </c>
      <c r="H38" s="134" t="s">
        <v>1768</v>
      </c>
      <c r="I38" s="134">
        <v>189.75</v>
      </c>
    </row>
    <row r="39" spans="1:9" ht="16.5" customHeight="1">
      <c r="A39" s="131" t="s">
        <v>71</v>
      </c>
      <c r="B39" s="382">
        <v>20</v>
      </c>
      <c r="C39" s="133">
        <v>997</v>
      </c>
      <c r="D39" s="382">
        <v>20</v>
      </c>
      <c r="E39" s="133">
        <v>997.6</v>
      </c>
      <c r="F39" s="132">
        <v>40</v>
      </c>
      <c r="G39" s="133">
        <v>1994.6</v>
      </c>
      <c r="H39" s="134" t="s">
        <v>1769</v>
      </c>
      <c r="I39" s="134">
        <v>154.38</v>
      </c>
    </row>
    <row r="40" spans="1:9" ht="16.5" customHeight="1">
      <c r="A40" s="131" t="s">
        <v>874</v>
      </c>
      <c r="B40" s="383"/>
      <c r="C40" s="133">
        <v>0</v>
      </c>
      <c r="D40" s="382">
        <v>20</v>
      </c>
      <c r="E40" s="133">
        <v>998.4</v>
      </c>
      <c r="F40" s="132">
        <v>20</v>
      </c>
      <c r="G40" s="133">
        <v>998.4</v>
      </c>
      <c r="H40" s="134" t="s">
        <v>1770</v>
      </c>
      <c r="I40" s="134">
        <v>155</v>
      </c>
    </row>
    <row r="41" spans="1:9" ht="16.5" customHeight="1">
      <c r="A41" s="131" t="s">
        <v>379</v>
      </c>
      <c r="B41" s="382">
        <v>91</v>
      </c>
      <c r="C41" s="133">
        <v>4541</v>
      </c>
      <c r="D41" s="382">
        <v>0</v>
      </c>
      <c r="E41" s="133">
        <v>0</v>
      </c>
      <c r="F41" s="132">
        <v>91</v>
      </c>
      <c r="G41" s="133">
        <v>4541</v>
      </c>
      <c r="H41" s="134" t="s">
        <v>1771</v>
      </c>
      <c r="I41" s="134">
        <v>191.19</v>
      </c>
    </row>
    <row r="42" spans="1:9" ht="16.5" customHeight="1">
      <c r="A42" s="131" t="s">
        <v>19</v>
      </c>
      <c r="B42" s="382">
        <v>1326</v>
      </c>
      <c r="C42" s="133">
        <v>65930.5</v>
      </c>
      <c r="D42" s="382">
        <v>472</v>
      </c>
      <c r="E42" s="133">
        <v>23555</v>
      </c>
      <c r="F42" s="226">
        <v>1798</v>
      </c>
      <c r="G42" s="133">
        <v>89485.5</v>
      </c>
      <c r="H42" s="134" t="s">
        <v>1772</v>
      </c>
      <c r="I42" s="134">
        <v>181.39</v>
      </c>
    </row>
    <row r="43" spans="1:9" ht="16.5" customHeight="1">
      <c r="A43" s="755"/>
      <c r="B43" s="761"/>
      <c r="C43" s="765"/>
      <c r="D43" s="761"/>
      <c r="E43" s="757"/>
      <c r="F43" s="761"/>
      <c r="G43" s="765"/>
      <c r="H43" s="756"/>
      <c r="I43" s="747"/>
    </row>
    <row r="44" spans="1:9" ht="16.5" customHeight="1">
      <c r="A44" s="142" t="s">
        <v>62</v>
      </c>
      <c r="B44" s="388"/>
      <c r="C44" s="399"/>
      <c r="D44" s="388"/>
      <c r="E44" s="399"/>
      <c r="F44" s="388"/>
      <c r="G44" s="399"/>
      <c r="H44" s="391"/>
      <c r="I44" s="391"/>
    </row>
    <row r="45" spans="1:9" ht="16.5" customHeight="1">
      <c r="A45" s="142" t="s">
        <v>63</v>
      </c>
      <c r="B45" s="388"/>
      <c r="C45" s="399"/>
      <c r="D45" s="388"/>
      <c r="E45" s="399"/>
      <c r="F45" s="388"/>
      <c r="G45" s="406" t="s">
        <v>64</v>
      </c>
      <c r="H45" s="389"/>
      <c r="I45" s="409"/>
    </row>
    <row r="46" spans="1:9" ht="16.5" customHeight="1">
      <c r="A46" s="142" t="s">
        <v>157</v>
      </c>
      <c r="B46" s="388"/>
      <c r="C46" s="399"/>
      <c r="D46" s="388"/>
      <c r="E46" s="399"/>
      <c r="F46" s="388"/>
      <c r="G46" s="399"/>
      <c r="H46" s="389" t="s">
        <v>66</v>
      </c>
      <c r="I46" s="408"/>
    </row>
    <row r="47" spans="1:9" ht="16.5" customHeight="1">
      <c r="A47" s="142" t="s">
        <v>158</v>
      </c>
      <c r="B47" s="388"/>
      <c r="C47" s="399"/>
      <c r="D47" s="388"/>
      <c r="E47" s="399"/>
      <c r="F47" s="388"/>
      <c r="G47" s="405"/>
      <c r="H47" s="389"/>
      <c r="I47" s="408"/>
    </row>
    <row r="48" spans="1:9" ht="16.5" customHeight="1">
      <c r="A48" s="142" t="s">
        <v>159</v>
      </c>
      <c r="B48" s="388"/>
      <c r="C48" s="399"/>
      <c r="D48" s="388"/>
      <c r="E48" s="399"/>
      <c r="F48" s="388"/>
      <c r="G48" s="405"/>
      <c r="H48" s="389"/>
      <c r="I48" s="408"/>
    </row>
    <row r="49" spans="1:9" ht="16.5" customHeight="1">
      <c r="A49" s="103"/>
      <c r="C49" s="399"/>
      <c r="D49" s="388"/>
      <c r="E49" s="399"/>
      <c r="F49" s="388"/>
      <c r="G49" s="399"/>
      <c r="H49" s="391"/>
      <c r="I49" s="391"/>
    </row>
    <row r="50" spans="1:9" ht="16.5" customHeight="1">
      <c r="A50" s="103"/>
      <c r="C50" s="399"/>
      <c r="D50" s="388"/>
      <c r="E50" s="399"/>
      <c r="F50" s="388"/>
      <c r="G50" s="399"/>
      <c r="H50" s="391"/>
      <c r="I50" s="391"/>
    </row>
    <row r="51" spans="1:9" ht="16.5" customHeight="1">
      <c r="A51" s="103"/>
      <c r="C51" s="399"/>
      <c r="D51" s="388"/>
      <c r="E51" s="399"/>
      <c r="F51" s="388"/>
      <c r="G51" s="399"/>
      <c r="H51" s="391"/>
      <c r="I51" s="391"/>
    </row>
    <row r="52" spans="1:9" ht="16.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6.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6.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6.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6.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6.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6.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6.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6.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6.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6.5" customHeight="1">
      <c r="A63" s="103"/>
      <c r="C63" s="399"/>
      <c r="D63" s="388"/>
      <c r="E63" s="399"/>
      <c r="F63" s="388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744" customWidth="1"/>
    <col min="2" max="2" width="8.421875" style="766" customWidth="1"/>
    <col min="3" max="3" width="13.00390625" style="401" customWidth="1"/>
    <col min="4" max="4" width="8.421875" style="744" customWidth="1"/>
    <col min="5" max="5" width="11.57421875" style="401" customWidth="1"/>
    <col min="6" max="6" width="9.28125" style="744" customWidth="1"/>
    <col min="7" max="7" width="12.8515625" style="401" customWidth="1"/>
    <col min="8" max="8" width="16.28125" style="819" customWidth="1"/>
    <col min="9" max="9" width="10.7109375" style="819" customWidth="1"/>
    <col min="10" max="11" width="8.8515625" style="744" customWidth="1"/>
    <col min="12" max="12" width="14.28125" style="744" customWidth="1"/>
    <col min="13" max="16384" width="8.8515625" style="744" customWidth="1"/>
  </cols>
  <sheetData>
    <row r="1" spans="1:10" ht="13.5" customHeight="1">
      <c r="A1" s="105" t="s">
        <v>1683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1680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1684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/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1379</v>
      </c>
      <c r="B12" s="440">
        <v>30</v>
      </c>
      <c r="C12" s="407">
        <v>1496.5</v>
      </c>
      <c r="D12" s="441">
        <v>0</v>
      </c>
      <c r="E12" s="442">
        <v>0</v>
      </c>
      <c r="F12" s="441">
        <v>30</v>
      </c>
      <c r="G12" s="407">
        <v>1496.5</v>
      </c>
      <c r="H12" s="369" t="s">
        <v>1685</v>
      </c>
      <c r="I12" s="392">
        <v>218.67</v>
      </c>
      <c r="J12" s="210"/>
    </row>
    <row r="13" spans="1:10" ht="13.5" customHeight="1">
      <c r="A13" s="135" t="s">
        <v>347</v>
      </c>
      <c r="B13" s="440">
        <v>150</v>
      </c>
      <c r="C13" s="407">
        <v>7478</v>
      </c>
      <c r="D13" s="441">
        <v>0</v>
      </c>
      <c r="E13" s="442">
        <v>0</v>
      </c>
      <c r="F13" s="441">
        <v>150</v>
      </c>
      <c r="G13" s="407">
        <v>7478</v>
      </c>
      <c r="H13" s="369" t="s">
        <v>1686</v>
      </c>
      <c r="I13" s="392">
        <v>229.24</v>
      </c>
      <c r="J13" s="210"/>
    </row>
    <row r="14" spans="1:10" ht="13.5" customHeight="1">
      <c r="A14" s="135" t="s">
        <v>36</v>
      </c>
      <c r="B14" s="440">
        <v>6990</v>
      </c>
      <c r="C14" s="407" t="s">
        <v>1687</v>
      </c>
      <c r="D14" s="441">
        <v>399</v>
      </c>
      <c r="E14" s="442">
        <v>19913</v>
      </c>
      <c r="F14" s="441">
        <v>7389</v>
      </c>
      <c r="G14" s="407" t="s">
        <v>1688</v>
      </c>
      <c r="H14" s="369" t="s">
        <v>1689</v>
      </c>
      <c r="I14" s="392">
        <v>205.7</v>
      </c>
      <c r="J14" s="210"/>
    </row>
    <row r="15" spans="1:10" ht="13.5" customHeight="1">
      <c r="A15" s="135" t="s">
        <v>490</v>
      </c>
      <c r="B15" s="440">
        <v>163</v>
      </c>
      <c r="C15" s="407">
        <v>8130.5</v>
      </c>
      <c r="D15" s="441">
        <v>10</v>
      </c>
      <c r="E15" s="442">
        <v>499.2</v>
      </c>
      <c r="F15" s="441">
        <v>173</v>
      </c>
      <c r="G15" s="407">
        <v>8629.7</v>
      </c>
      <c r="H15" s="369" t="s">
        <v>1690</v>
      </c>
      <c r="I15" s="392">
        <v>198.63</v>
      </c>
      <c r="J15" s="210"/>
    </row>
    <row r="16" spans="1:10" ht="13.5" customHeight="1">
      <c r="A16" s="135" t="s">
        <v>768</v>
      </c>
      <c r="B16" s="440">
        <v>100</v>
      </c>
      <c r="C16" s="407">
        <v>4985</v>
      </c>
      <c r="D16" s="441">
        <v>0</v>
      </c>
      <c r="E16" s="442">
        <v>0</v>
      </c>
      <c r="F16" s="441">
        <v>100</v>
      </c>
      <c r="G16" s="407">
        <v>4985</v>
      </c>
      <c r="H16" s="369" t="s">
        <v>1691</v>
      </c>
      <c r="I16" s="392">
        <v>128.7</v>
      </c>
      <c r="J16" s="210"/>
    </row>
    <row r="17" spans="1:10" ht="13.5" customHeight="1">
      <c r="A17" s="135" t="s">
        <v>132</v>
      </c>
      <c r="B17" s="440">
        <v>145</v>
      </c>
      <c r="C17" s="407">
        <v>7236</v>
      </c>
      <c r="D17" s="441">
        <v>10</v>
      </c>
      <c r="E17" s="442">
        <v>499.2</v>
      </c>
      <c r="F17" s="441">
        <v>155</v>
      </c>
      <c r="G17" s="407">
        <v>7735.2</v>
      </c>
      <c r="H17" s="369" t="s">
        <v>1692</v>
      </c>
      <c r="I17" s="392">
        <v>182.02</v>
      </c>
      <c r="J17" s="210"/>
    </row>
    <row r="18" spans="1:10" ht="13.5" customHeight="1">
      <c r="A18" s="135" t="s">
        <v>350</v>
      </c>
      <c r="B18" s="440">
        <v>11</v>
      </c>
      <c r="C18" s="407">
        <v>548.5</v>
      </c>
      <c r="D18" s="441">
        <v>0</v>
      </c>
      <c r="E18" s="442">
        <v>0</v>
      </c>
      <c r="F18" s="441">
        <v>11</v>
      </c>
      <c r="G18" s="407">
        <v>548.5</v>
      </c>
      <c r="H18" s="369" t="s">
        <v>676</v>
      </c>
      <c r="I18" s="392">
        <v>300</v>
      </c>
      <c r="J18" s="210"/>
    </row>
    <row r="19" spans="1:10" ht="13.5" customHeight="1">
      <c r="A19" s="135" t="s">
        <v>1284</v>
      </c>
      <c r="B19" s="440">
        <v>72</v>
      </c>
      <c r="C19" s="407">
        <v>3549.5</v>
      </c>
      <c r="D19" s="441">
        <v>0</v>
      </c>
      <c r="E19" s="442">
        <v>0</v>
      </c>
      <c r="F19" s="441">
        <v>72</v>
      </c>
      <c r="G19" s="407">
        <v>3549.5</v>
      </c>
      <c r="H19" s="369" t="s">
        <v>1693</v>
      </c>
      <c r="I19" s="392">
        <v>304.31</v>
      </c>
      <c r="J19" s="210"/>
    </row>
    <row r="20" spans="1:10" ht="13.5" customHeight="1">
      <c r="A20" s="135" t="s">
        <v>134</v>
      </c>
      <c r="B20" s="440">
        <v>10</v>
      </c>
      <c r="C20" s="407">
        <v>500</v>
      </c>
      <c r="D20" s="441">
        <v>0</v>
      </c>
      <c r="E20" s="442">
        <v>0</v>
      </c>
      <c r="F20" s="441">
        <v>10</v>
      </c>
      <c r="G20" s="407">
        <v>500</v>
      </c>
      <c r="H20" s="369" t="s">
        <v>1546</v>
      </c>
      <c r="I20" s="392">
        <v>238</v>
      </c>
      <c r="J20" s="210"/>
    </row>
    <row r="21" spans="1:10" ht="13.5" customHeight="1">
      <c r="A21" s="135" t="s">
        <v>213</v>
      </c>
      <c r="B21" s="440">
        <v>1336</v>
      </c>
      <c r="C21" s="407">
        <v>66629.5</v>
      </c>
      <c r="D21" s="441">
        <v>181</v>
      </c>
      <c r="E21" s="442">
        <v>9036.8</v>
      </c>
      <c r="F21" s="441">
        <v>1517</v>
      </c>
      <c r="G21" s="407">
        <v>75666.3</v>
      </c>
      <c r="H21" s="369" t="s">
        <v>1694</v>
      </c>
      <c r="I21" s="392">
        <v>156.19</v>
      </c>
      <c r="J21" s="210"/>
    </row>
    <row r="22" spans="1:10" ht="13.5" customHeight="1">
      <c r="A22" s="135" t="s">
        <v>37</v>
      </c>
      <c r="B22" s="440">
        <v>230</v>
      </c>
      <c r="C22" s="407">
        <v>11483.5</v>
      </c>
      <c r="D22" s="441">
        <v>0</v>
      </c>
      <c r="E22" s="442">
        <v>0</v>
      </c>
      <c r="F22" s="441">
        <v>230</v>
      </c>
      <c r="G22" s="407">
        <v>11483.5</v>
      </c>
      <c r="H22" s="369">
        <v>2331941</v>
      </c>
      <c r="I22" s="392">
        <v>203.06883789785346</v>
      </c>
      <c r="J22" s="210"/>
    </row>
    <row r="23" spans="1:10" ht="13.5" customHeight="1">
      <c r="A23" s="135" t="s">
        <v>586</v>
      </c>
      <c r="B23" s="440">
        <v>10</v>
      </c>
      <c r="C23" s="407">
        <v>498.5</v>
      </c>
      <c r="D23" s="441">
        <v>124</v>
      </c>
      <c r="E23" s="442">
        <v>6188.099999999999</v>
      </c>
      <c r="F23" s="441">
        <v>134</v>
      </c>
      <c r="G23" s="407">
        <v>6686.599999999999</v>
      </c>
      <c r="H23" s="369">
        <v>1039697.7999999999</v>
      </c>
      <c r="I23" s="392">
        <v>155.48975563066432</v>
      </c>
      <c r="J23" s="210"/>
    </row>
    <row r="24" spans="1:10" ht="13.5" customHeight="1">
      <c r="A24" s="135" t="s">
        <v>73</v>
      </c>
      <c r="B24" s="440">
        <v>21</v>
      </c>
      <c r="C24" s="407">
        <v>1048.5</v>
      </c>
      <c r="D24" s="441">
        <v>0</v>
      </c>
      <c r="E24" s="442">
        <v>0</v>
      </c>
      <c r="F24" s="441">
        <v>21</v>
      </c>
      <c r="G24" s="407">
        <v>1048.5</v>
      </c>
      <c r="H24" s="369" t="s">
        <v>1420</v>
      </c>
      <c r="I24" s="392">
        <v>275</v>
      </c>
      <c r="J24" s="210"/>
    </row>
    <row r="25" spans="1:10" ht="13.5" customHeight="1">
      <c r="A25" s="135" t="s">
        <v>675</v>
      </c>
      <c r="B25" s="440">
        <v>11</v>
      </c>
      <c r="C25" s="407">
        <v>549.5</v>
      </c>
      <c r="D25" s="441">
        <v>3</v>
      </c>
      <c r="E25" s="442">
        <v>149.5</v>
      </c>
      <c r="F25" s="441">
        <v>14</v>
      </c>
      <c r="G25" s="407">
        <v>699</v>
      </c>
      <c r="H25" s="369" t="s">
        <v>1385</v>
      </c>
      <c r="I25" s="392">
        <v>323.95</v>
      </c>
      <c r="J25" s="210"/>
    </row>
    <row r="26" spans="1:10" ht="13.5" customHeight="1">
      <c r="A26" s="135" t="s">
        <v>38</v>
      </c>
      <c r="B26" s="440">
        <v>152</v>
      </c>
      <c r="C26" s="407">
        <v>7577.5</v>
      </c>
      <c r="D26" s="441">
        <v>0</v>
      </c>
      <c r="E26" s="442">
        <v>0</v>
      </c>
      <c r="F26" s="441">
        <v>152</v>
      </c>
      <c r="G26" s="407">
        <v>7577.5</v>
      </c>
      <c r="H26" s="369" t="s">
        <v>1695</v>
      </c>
      <c r="I26" s="392">
        <v>145.38</v>
      </c>
      <c r="J26" s="210"/>
    </row>
    <row r="27" spans="1:10" ht="13.5" customHeight="1">
      <c r="A27" s="135" t="s">
        <v>1247</v>
      </c>
      <c r="B27" s="440">
        <v>30</v>
      </c>
      <c r="C27" s="407">
        <v>1495.5</v>
      </c>
      <c r="D27" s="441">
        <v>0</v>
      </c>
      <c r="E27" s="442">
        <v>0</v>
      </c>
      <c r="F27" s="441">
        <v>30</v>
      </c>
      <c r="G27" s="407">
        <v>1495.5</v>
      </c>
      <c r="H27" s="369" t="s">
        <v>1696</v>
      </c>
      <c r="I27" s="392">
        <v>260.67</v>
      </c>
      <c r="J27" s="210"/>
    </row>
    <row r="28" spans="1:10" ht="13.5" customHeight="1">
      <c r="A28" s="135" t="s">
        <v>1186</v>
      </c>
      <c r="B28" s="440">
        <v>10</v>
      </c>
      <c r="C28" s="407">
        <v>498.5</v>
      </c>
      <c r="D28" s="441">
        <v>0</v>
      </c>
      <c r="E28" s="442">
        <v>0</v>
      </c>
      <c r="F28" s="441">
        <v>10</v>
      </c>
      <c r="G28" s="407">
        <v>498.5</v>
      </c>
      <c r="H28" s="369">
        <v>97207.5</v>
      </c>
      <c r="I28" s="392">
        <v>195</v>
      </c>
      <c r="J28" s="210"/>
    </row>
    <row r="29" spans="1:10" ht="13.5" customHeight="1">
      <c r="A29" s="135" t="s">
        <v>170</v>
      </c>
      <c r="B29" s="440">
        <v>100</v>
      </c>
      <c r="C29" s="407">
        <v>4986.5</v>
      </c>
      <c r="D29" s="441">
        <v>350</v>
      </c>
      <c r="E29" s="442">
        <v>17470.4</v>
      </c>
      <c r="F29" s="441">
        <v>450</v>
      </c>
      <c r="G29" s="407">
        <v>22456.9</v>
      </c>
      <c r="H29" s="369" t="s">
        <v>1697</v>
      </c>
      <c r="I29" s="392">
        <v>201.53</v>
      </c>
      <c r="J29" s="210"/>
    </row>
    <row r="30" spans="1:10" ht="13.5" customHeight="1">
      <c r="A30" s="135" t="s">
        <v>219</v>
      </c>
      <c r="B30" s="440">
        <v>122</v>
      </c>
      <c r="C30" s="407">
        <v>6079</v>
      </c>
      <c r="D30" s="441">
        <v>0</v>
      </c>
      <c r="E30" s="442">
        <v>0</v>
      </c>
      <c r="F30" s="441">
        <v>122</v>
      </c>
      <c r="G30" s="407">
        <v>6079</v>
      </c>
      <c r="H30" s="369" t="s">
        <v>1698</v>
      </c>
      <c r="I30" s="392">
        <v>205.81</v>
      </c>
      <c r="J30" s="210"/>
    </row>
    <row r="31" spans="1:10" ht="13.5" customHeight="1">
      <c r="A31" s="135" t="s">
        <v>358</v>
      </c>
      <c r="B31" s="440">
        <v>20</v>
      </c>
      <c r="C31" s="407">
        <v>997</v>
      </c>
      <c r="D31" s="441">
        <v>0</v>
      </c>
      <c r="E31" s="442">
        <v>0</v>
      </c>
      <c r="F31" s="441">
        <v>20</v>
      </c>
      <c r="G31" s="407">
        <v>997</v>
      </c>
      <c r="H31" s="369" t="s">
        <v>175</v>
      </c>
      <c r="I31" s="392">
        <v>137</v>
      </c>
      <c r="J31" s="210"/>
    </row>
    <row r="32" spans="1:10" ht="13.5" customHeight="1">
      <c r="A32" s="135" t="s">
        <v>39</v>
      </c>
      <c r="B32" s="440">
        <v>275</v>
      </c>
      <c r="C32" s="407">
        <v>13725.5</v>
      </c>
      <c r="D32" s="441">
        <v>0</v>
      </c>
      <c r="E32" s="442">
        <v>0</v>
      </c>
      <c r="F32" s="441">
        <v>275</v>
      </c>
      <c r="G32" s="407">
        <v>13725.5</v>
      </c>
      <c r="H32" s="369" t="s">
        <v>1699</v>
      </c>
      <c r="I32" s="392">
        <v>284.4</v>
      </c>
      <c r="J32" s="210"/>
    </row>
    <row r="33" spans="1:10" ht="13.5" customHeight="1">
      <c r="A33" s="135" t="s">
        <v>812</v>
      </c>
      <c r="B33" s="440">
        <v>20</v>
      </c>
      <c r="C33" s="407">
        <v>998.5</v>
      </c>
      <c r="D33" s="441">
        <v>0</v>
      </c>
      <c r="E33" s="442">
        <v>0</v>
      </c>
      <c r="F33" s="441">
        <v>20</v>
      </c>
      <c r="G33" s="407">
        <v>998.5</v>
      </c>
      <c r="H33" s="369" t="s">
        <v>1700</v>
      </c>
      <c r="I33" s="392">
        <v>288.52</v>
      </c>
      <c r="J33" s="210"/>
    </row>
    <row r="34" spans="1:10" ht="13.5" customHeight="1">
      <c r="A34" s="135" t="s">
        <v>40</v>
      </c>
      <c r="B34" s="440">
        <v>130</v>
      </c>
      <c r="C34" s="407">
        <v>6482</v>
      </c>
      <c r="D34" s="441">
        <v>0</v>
      </c>
      <c r="E34" s="442">
        <v>0</v>
      </c>
      <c r="F34" s="441">
        <v>130</v>
      </c>
      <c r="G34" s="407">
        <v>6482</v>
      </c>
      <c r="H34" s="369" t="s">
        <v>1701</v>
      </c>
      <c r="I34" s="392">
        <v>263.13</v>
      </c>
      <c r="J34" s="210"/>
    </row>
    <row r="35" spans="1:10" ht="13.5" customHeight="1">
      <c r="A35" s="135" t="s">
        <v>41</v>
      </c>
      <c r="B35" s="440">
        <v>705</v>
      </c>
      <c r="C35" s="407">
        <v>35078</v>
      </c>
      <c r="D35" s="441">
        <v>10</v>
      </c>
      <c r="E35" s="442">
        <v>499.2</v>
      </c>
      <c r="F35" s="441">
        <v>715</v>
      </c>
      <c r="G35" s="407">
        <v>35577.2</v>
      </c>
      <c r="H35" s="369" t="s">
        <v>1702</v>
      </c>
      <c r="I35" s="392">
        <v>223.44</v>
      </c>
      <c r="J35" s="210"/>
    </row>
    <row r="36" spans="1:10" ht="13.5" customHeight="1">
      <c r="A36" s="135" t="s">
        <v>174</v>
      </c>
      <c r="B36" s="440">
        <v>40</v>
      </c>
      <c r="C36" s="407">
        <v>1997</v>
      </c>
      <c r="D36" s="441">
        <v>0</v>
      </c>
      <c r="E36" s="442">
        <v>0</v>
      </c>
      <c r="F36" s="441">
        <v>40</v>
      </c>
      <c r="G36" s="407">
        <v>1997</v>
      </c>
      <c r="H36" s="369" t="s">
        <v>1703</v>
      </c>
      <c r="I36" s="392">
        <v>295</v>
      </c>
      <c r="J36" s="210"/>
    </row>
    <row r="37" spans="1:10" ht="13.5" customHeight="1">
      <c r="A37" s="135" t="s">
        <v>98</v>
      </c>
      <c r="B37" s="440">
        <v>75</v>
      </c>
      <c r="C37" s="407">
        <v>3741</v>
      </c>
      <c r="D37" s="441">
        <v>0</v>
      </c>
      <c r="E37" s="442">
        <v>0</v>
      </c>
      <c r="F37" s="441">
        <v>75</v>
      </c>
      <c r="G37" s="407">
        <v>3741</v>
      </c>
      <c r="H37" s="369" t="s">
        <v>1704</v>
      </c>
      <c r="I37" s="392">
        <v>233.87</v>
      </c>
      <c r="J37" s="210"/>
    </row>
    <row r="38" spans="1:10" ht="13.5" customHeight="1">
      <c r="A38" s="135" t="s">
        <v>176</v>
      </c>
      <c r="B38" s="440">
        <v>41</v>
      </c>
      <c r="C38" s="407">
        <v>2042.5</v>
      </c>
      <c r="D38" s="441">
        <v>0</v>
      </c>
      <c r="E38" s="442">
        <v>0</v>
      </c>
      <c r="F38" s="441">
        <v>41</v>
      </c>
      <c r="G38" s="407">
        <v>2042.5</v>
      </c>
      <c r="H38" s="369" t="s">
        <v>1705</v>
      </c>
      <c r="I38" s="392">
        <v>171.95</v>
      </c>
      <c r="J38" s="210"/>
    </row>
    <row r="39" spans="1:10" ht="13.5" customHeight="1">
      <c r="A39" s="135" t="s">
        <v>42</v>
      </c>
      <c r="B39" s="440">
        <v>1270</v>
      </c>
      <c r="C39" s="407">
        <v>63200</v>
      </c>
      <c r="D39" s="441">
        <v>655</v>
      </c>
      <c r="E39" s="442">
        <v>32696.7</v>
      </c>
      <c r="F39" s="441">
        <v>1925</v>
      </c>
      <c r="G39" s="407">
        <v>95896.7</v>
      </c>
      <c r="H39" s="369" t="s">
        <v>1706</v>
      </c>
      <c r="I39" s="392">
        <v>199.11</v>
      </c>
      <c r="J39" s="210"/>
    </row>
    <row r="40" spans="1:10" ht="13.5" customHeight="1">
      <c r="A40" s="135" t="s">
        <v>178</v>
      </c>
      <c r="B40" s="440">
        <v>467</v>
      </c>
      <c r="C40" s="407">
        <v>23285.5</v>
      </c>
      <c r="D40" s="441">
        <v>20</v>
      </c>
      <c r="E40" s="442">
        <v>996.8</v>
      </c>
      <c r="F40" s="441">
        <v>487</v>
      </c>
      <c r="G40" s="407">
        <v>24282.3</v>
      </c>
      <c r="H40" s="369" t="s">
        <v>1707</v>
      </c>
      <c r="I40" s="392">
        <v>149.46</v>
      </c>
      <c r="J40" s="210"/>
    </row>
    <row r="41" spans="1:10" ht="13.5" customHeight="1">
      <c r="A41" s="135" t="s">
        <v>43</v>
      </c>
      <c r="B41" s="440">
        <v>8609</v>
      </c>
      <c r="C41" s="407" t="s">
        <v>1708</v>
      </c>
      <c r="D41" s="441">
        <v>1908</v>
      </c>
      <c r="E41" s="442">
        <v>95242.1</v>
      </c>
      <c r="F41" s="441">
        <v>10517</v>
      </c>
      <c r="G41" s="407" t="s">
        <v>1709</v>
      </c>
      <c r="H41" s="369" t="s">
        <v>1710</v>
      </c>
      <c r="I41" s="392">
        <v>203.6</v>
      </c>
      <c r="J41" s="210"/>
    </row>
    <row r="42" spans="1:10" ht="13.5" customHeight="1">
      <c r="A42" s="135" t="s">
        <v>44</v>
      </c>
      <c r="B42" s="440">
        <v>21</v>
      </c>
      <c r="C42" s="407">
        <v>1050</v>
      </c>
      <c r="D42" s="441">
        <v>0</v>
      </c>
      <c r="E42" s="442">
        <v>0</v>
      </c>
      <c r="F42" s="441">
        <v>21</v>
      </c>
      <c r="G42" s="407">
        <v>1050</v>
      </c>
      <c r="H42" s="369" t="s">
        <v>1711</v>
      </c>
      <c r="I42" s="392">
        <v>227.9</v>
      </c>
      <c r="J42" s="210"/>
    </row>
    <row r="43" spans="1:10" ht="13.5" customHeight="1">
      <c r="A43" s="135" t="s">
        <v>45</v>
      </c>
      <c r="B43" s="440">
        <v>353</v>
      </c>
      <c r="C43" s="407">
        <v>17599</v>
      </c>
      <c r="D43" s="441">
        <v>190</v>
      </c>
      <c r="E43" s="442">
        <v>9481.9</v>
      </c>
      <c r="F43" s="441">
        <v>543</v>
      </c>
      <c r="G43" s="407">
        <v>27080.9</v>
      </c>
      <c r="H43" s="369" t="s">
        <v>1712</v>
      </c>
      <c r="I43" s="392">
        <v>173.73</v>
      </c>
      <c r="J43" s="210"/>
    </row>
    <row r="44" spans="1:10" ht="13.5" customHeight="1">
      <c r="A44" s="135" t="s">
        <v>67</v>
      </c>
      <c r="B44" s="440">
        <v>266</v>
      </c>
      <c r="C44" s="407">
        <v>13276</v>
      </c>
      <c r="D44" s="441">
        <v>0</v>
      </c>
      <c r="E44" s="442">
        <v>0</v>
      </c>
      <c r="F44" s="441">
        <v>266</v>
      </c>
      <c r="G44" s="407">
        <v>13276</v>
      </c>
      <c r="H44" s="369" t="s">
        <v>1713</v>
      </c>
      <c r="I44" s="392">
        <v>207.41</v>
      </c>
      <c r="J44" s="210"/>
    </row>
    <row r="45" spans="1:10" ht="13.5" customHeight="1">
      <c r="A45" s="135" t="s">
        <v>687</v>
      </c>
      <c r="B45" s="440">
        <v>115</v>
      </c>
      <c r="C45" s="407">
        <v>5736.5</v>
      </c>
      <c r="D45" s="441">
        <v>2</v>
      </c>
      <c r="E45" s="442">
        <v>99.5</v>
      </c>
      <c r="F45" s="441">
        <v>117</v>
      </c>
      <c r="G45" s="407">
        <v>5836</v>
      </c>
      <c r="H45" s="369">
        <v>1290495</v>
      </c>
      <c r="I45" s="392">
        <v>221.12662782727895</v>
      </c>
      <c r="J45" s="210"/>
    </row>
    <row r="46" spans="1:10" ht="13.5" customHeight="1">
      <c r="A46" s="135" t="s">
        <v>183</v>
      </c>
      <c r="B46" s="440">
        <v>452</v>
      </c>
      <c r="C46" s="407">
        <v>22535</v>
      </c>
      <c r="D46" s="441">
        <v>55</v>
      </c>
      <c r="E46" s="442">
        <v>2743.6</v>
      </c>
      <c r="F46" s="441">
        <v>507</v>
      </c>
      <c r="G46" s="407">
        <v>25278.6</v>
      </c>
      <c r="H46" s="369">
        <v>5094986.2</v>
      </c>
      <c r="I46" s="392">
        <v>201.55333760572185</v>
      </c>
      <c r="J46" s="210"/>
    </row>
    <row r="47" spans="1:10" ht="13.5" customHeight="1">
      <c r="A47" s="135" t="s">
        <v>55</v>
      </c>
      <c r="B47" s="440">
        <v>594</v>
      </c>
      <c r="C47" s="407">
        <v>29537.5</v>
      </c>
      <c r="D47" s="441">
        <v>370</v>
      </c>
      <c r="E47" s="442">
        <v>18465.9</v>
      </c>
      <c r="F47" s="441">
        <v>964</v>
      </c>
      <c r="G47" s="407">
        <v>48003.4</v>
      </c>
      <c r="H47" s="369">
        <v>8759425.9</v>
      </c>
      <c r="I47" s="392">
        <v>182.47511426273974</v>
      </c>
      <c r="J47" s="210"/>
    </row>
    <row r="48" spans="1:10" ht="13.5" customHeight="1">
      <c r="A48" s="135" t="s">
        <v>1213</v>
      </c>
      <c r="B48" s="440">
        <v>20</v>
      </c>
      <c r="C48" s="407">
        <v>997</v>
      </c>
      <c r="D48" s="441">
        <v>0</v>
      </c>
      <c r="E48" s="442">
        <v>0</v>
      </c>
      <c r="F48" s="441">
        <v>20</v>
      </c>
      <c r="G48" s="407">
        <v>997</v>
      </c>
      <c r="H48" s="369" t="s">
        <v>1714</v>
      </c>
      <c r="I48" s="392">
        <v>149</v>
      </c>
      <c r="J48" s="210"/>
    </row>
    <row r="49" spans="1:10" ht="13.5" customHeight="1">
      <c r="A49" s="135" t="s">
        <v>1525</v>
      </c>
      <c r="B49" s="440">
        <v>30</v>
      </c>
      <c r="C49" s="407">
        <v>1495.5</v>
      </c>
      <c r="D49" s="441">
        <v>0</v>
      </c>
      <c r="E49" s="442">
        <v>0</v>
      </c>
      <c r="F49" s="441">
        <v>30</v>
      </c>
      <c r="G49" s="407">
        <v>1495.5</v>
      </c>
      <c r="H49" s="369" t="s">
        <v>1526</v>
      </c>
      <c r="I49" s="392">
        <v>123.67</v>
      </c>
      <c r="J49" s="210"/>
    </row>
    <row r="50" spans="1:10" ht="13.5" customHeight="1">
      <c r="A50" s="135" t="s">
        <v>186</v>
      </c>
      <c r="B50" s="440">
        <v>70</v>
      </c>
      <c r="C50" s="407">
        <v>3490.5</v>
      </c>
      <c r="D50" s="441">
        <v>22</v>
      </c>
      <c r="E50" s="442">
        <v>1056.7</v>
      </c>
      <c r="F50" s="441">
        <v>92</v>
      </c>
      <c r="G50" s="407">
        <v>4547.2</v>
      </c>
      <c r="H50" s="369">
        <v>786039.5</v>
      </c>
      <c r="I50" s="392">
        <v>172.86231087262493</v>
      </c>
      <c r="J50" s="210"/>
    </row>
    <row r="51" spans="1:10" ht="13.5" customHeight="1">
      <c r="A51" s="135" t="s">
        <v>400</v>
      </c>
      <c r="B51" s="440"/>
      <c r="C51" s="407">
        <v>0</v>
      </c>
      <c r="D51" s="441">
        <v>861</v>
      </c>
      <c r="E51" s="442">
        <v>72962.3</v>
      </c>
      <c r="F51" s="441">
        <v>861</v>
      </c>
      <c r="G51" s="407">
        <v>42962.3</v>
      </c>
      <c r="H51" s="369">
        <v>7766245.699999999</v>
      </c>
      <c r="I51" s="392">
        <v>180.768853157303</v>
      </c>
      <c r="J51" s="210"/>
    </row>
    <row r="52" spans="1:10" ht="13.5" customHeight="1">
      <c r="A52" s="135" t="s">
        <v>272</v>
      </c>
      <c r="B52" s="440">
        <v>10</v>
      </c>
      <c r="C52" s="407">
        <v>498.5</v>
      </c>
      <c r="D52" s="441">
        <v>0</v>
      </c>
      <c r="E52" s="442">
        <v>0</v>
      </c>
      <c r="F52" s="441">
        <v>10</v>
      </c>
      <c r="G52" s="407">
        <v>498.5</v>
      </c>
      <c r="H52" s="369" t="s">
        <v>1393</v>
      </c>
      <c r="I52" s="392">
        <v>337</v>
      </c>
      <c r="J52" s="210"/>
    </row>
    <row r="53" spans="1:10" ht="13.5" customHeight="1">
      <c r="A53" s="135" t="s">
        <v>187</v>
      </c>
      <c r="B53" s="440"/>
      <c r="C53" s="407">
        <v>0</v>
      </c>
      <c r="D53" s="441">
        <v>185</v>
      </c>
      <c r="E53" s="442">
        <v>9235.1</v>
      </c>
      <c r="F53" s="441">
        <v>185</v>
      </c>
      <c r="G53" s="407">
        <v>9235.1</v>
      </c>
      <c r="H53" s="369" t="s">
        <v>1715</v>
      </c>
      <c r="I53" s="392">
        <v>193.65</v>
      </c>
      <c r="J53" s="210"/>
    </row>
    <row r="54" spans="1:10" ht="13.5" customHeight="1">
      <c r="A54" s="135" t="s">
        <v>1013</v>
      </c>
      <c r="B54" s="440">
        <v>75</v>
      </c>
      <c r="C54" s="407">
        <v>3742.5</v>
      </c>
      <c r="D54" s="441">
        <v>25</v>
      </c>
      <c r="E54" s="442">
        <v>1247.6</v>
      </c>
      <c r="F54" s="441">
        <v>100</v>
      </c>
      <c r="G54" s="407">
        <v>4990.1</v>
      </c>
      <c r="H54" s="369" t="s">
        <v>1716</v>
      </c>
      <c r="I54" s="392">
        <v>223.2</v>
      </c>
      <c r="J54" s="210"/>
    </row>
    <row r="55" spans="1:10" ht="13.5" customHeight="1">
      <c r="A55" s="135" t="s">
        <v>69</v>
      </c>
      <c r="B55" s="440">
        <v>55</v>
      </c>
      <c r="C55" s="407">
        <v>2747</v>
      </c>
      <c r="D55" s="441">
        <v>0</v>
      </c>
      <c r="E55" s="442">
        <v>0</v>
      </c>
      <c r="F55" s="441">
        <v>55</v>
      </c>
      <c r="G55" s="407">
        <v>2747</v>
      </c>
      <c r="H55" s="369" t="s">
        <v>1717</v>
      </c>
      <c r="I55" s="392">
        <v>160.51</v>
      </c>
      <c r="J55" s="210"/>
    </row>
    <row r="56" spans="1:10" ht="13.5" customHeight="1">
      <c r="A56" s="135" t="s">
        <v>403</v>
      </c>
      <c r="B56" s="440">
        <v>175</v>
      </c>
      <c r="C56" s="407">
        <v>8724.5</v>
      </c>
      <c r="D56" s="441">
        <v>0</v>
      </c>
      <c r="E56" s="442">
        <v>0</v>
      </c>
      <c r="F56" s="441">
        <v>175</v>
      </c>
      <c r="G56" s="407">
        <v>8724.5</v>
      </c>
      <c r="H56" s="369" t="s">
        <v>1718</v>
      </c>
      <c r="I56" s="392">
        <v>143</v>
      </c>
      <c r="J56" s="210"/>
    </row>
    <row r="57" spans="1:10" ht="13.5" customHeight="1">
      <c r="A57" s="135" t="s">
        <v>230</v>
      </c>
      <c r="B57" s="440">
        <v>295</v>
      </c>
      <c r="C57" s="407">
        <v>14676.5</v>
      </c>
      <c r="D57" s="441">
        <v>0</v>
      </c>
      <c r="E57" s="442">
        <v>0</v>
      </c>
      <c r="F57" s="441">
        <v>295</v>
      </c>
      <c r="G57" s="407">
        <v>14676.5</v>
      </c>
      <c r="H57" s="369" t="s">
        <v>1719</v>
      </c>
      <c r="I57" s="392">
        <v>207.5</v>
      </c>
      <c r="J57" s="210"/>
    </row>
    <row r="58" spans="1:10" ht="13.5" customHeight="1">
      <c r="A58" s="135" t="s">
        <v>46</v>
      </c>
      <c r="B58" s="440">
        <v>3802</v>
      </c>
      <c r="C58" s="407" t="s">
        <v>1720</v>
      </c>
      <c r="D58" s="441">
        <v>464</v>
      </c>
      <c r="E58" s="442">
        <v>23149</v>
      </c>
      <c r="F58" s="441">
        <v>4266</v>
      </c>
      <c r="G58" s="407" t="s">
        <v>1721</v>
      </c>
      <c r="H58" s="369" t="s">
        <v>1722</v>
      </c>
      <c r="I58" s="392">
        <v>187.14</v>
      </c>
      <c r="J58" s="210"/>
    </row>
    <row r="59" spans="1:10" ht="13.5" customHeight="1">
      <c r="A59" s="135" t="s">
        <v>47</v>
      </c>
      <c r="B59" s="440">
        <v>290</v>
      </c>
      <c r="C59" s="407">
        <v>14455</v>
      </c>
      <c r="D59" s="441">
        <v>0</v>
      </c>
      <c r="E59" s="442">
        <v>0</v>
      </c>
      <c r="F59" s="441">
        <v>290</v>
      </c>
      <c r="G59" s="407">
        <v>14455</v>
      </c>
      <c r="H59" s="369" t="s">
        <v>1723</v>
      </c>
      <c r="I59" s="392">
        <v>161.02</v>
      </c>
      <c r="J59" s="210"/>
    </row>
    <row r="60" spans="1:10" ht="13.5" customHeight="1">
      <c r="A60" s="135" t="s">
        <v>233</v>
      </c>
      <c r="B60" s="440"/>
      <c r="C60" s="407">
        <v>0</v>
      </c>
      <c r="D60" s="441">
        <v>10</v>
      </c>
      <c r="E60" s="442">
        <v>499.2</v>
      </c>
      <c r="F60" s="441">
        <v>10</v>
      </c>
      <c r="G60" s="407">
        <v>499.2</v>
      </c>
      <c r="H60" s="369">
        <v>93350.4</v>
      </c>
      <c r="I60" s="392">
        <v>187</v>
      </c>
      <c r="J60" s="210"/>
    </row>
    <row r="61" spans="1:10" ht="13.5" customHeight="1">
      <c r="A61" s="135" t="s">
        <v>68</v>
      </c>
      <c r="B61" s="440">
        <v>32</v>
      </c>
      <c r="C61" s="407">
        <v>1515.5</v>
      </c>
      <c r="D61" s="441">
        <v>0</v>
      </c>
      <c r="E61" s="442">
        <v>0</v>
      </c>
      <c r="F61" s="441">
        <v>32</v>
      </c>
      <c r="G61" s="407">
        <v>1515.5</v>
      </c>
      <c r="H61" s="369" t="s">
        <v>1724</v>
      </c>
      <c r="I61" s="392">
        <v>243.1</v>
      </c>
      <c r="J61" s="210"/>
    </row>
    <row r="62" spans="1:10" ht="13.5" customHeight="1">
      <c r="A62" s="135" t="s">
        <v>604</v>
      </c>
      <c r="B62" s="440">
        <v>20</v>
      </c>
      <c r="C62" s="407">
        <v>997</v>
      </c>
      <c r="D62" s="441">
        <v>0</v>
      </c>
      <c r="E62" s="442">
        <v>0</v>
      </c>
      <c r="F62" s="441">
        <v>20</v>
      </c>
      <c r="G62" s="407">
        <v>997</v>
      </c>
      <c r="H62" s="369" t="s">
        <v>1725</v>
      </c>
      <c r="I62" s="392">
        <v>288.5</v>
      </c>
      <c r="J62" s="210"/>
    </row>
    <row r="63" spans="1:10" ht="13.5" customHeight="1">
      <c r="A63" s="135" t="s">
        <v>1619</v>
      </c>
      <c r="B63" s="440">
        <v>10</v>
      </c>
      <c r="C63" s="407">
        <v>500</v>
      </c>
      <c r="D63" s="441">
        <v>0</v>
      </c>
      <c r="E63" s="442">
        <v>0</v>
      </c>
      <c r="F63" s="441">
        <v>10</v>
      </c>
      <c r="G63" s="407">
        <v>500</v>
      </c>
      <c r="H63" s="369">
        <v>65000</v>
      </c>
      <c r="I63" s="392">
        <v>130</v>
      </c>
      <c r="J63" s="210"/>
    </row>
    <row r="64" spans="1:10" ht="13.5" customHeight="1">
      <c r="A64" s="135" t="s">
        <v>112</v>
      </c>
      <c r="B64" s="440">
        <v>85</v>
      </c>
      <c r="C64" s="407">
        <v>4240.5</v>
      </c>
      <c r="D64" s="441">
        <v>0</v>
      </c>
      <c r="E64" s="442">
        <v>0</v>
      </c>
      <c r="F64" s="441">
        <v>85</v>
      </c>
      <c r="G64" s="407">
        <v>4240.5</v>
      </c>
      <c r="H64" s="369" t="s">
        <v>1726</v>
      </c>
      <c r="I64" s="392">
        <v>292.69</v>
      </c>
      <c r="J64" s="210"/>
    </row>
    <row r="65" spans="1:10" ht="13.5" customHeight="1">
      <c r="A65" s="135" t="s">
        <v>1580</v>
      </c>
      <c r="B65" s="440">
        <v>150</v>
      </c>
      <c r="C65" s="407">
        <v>7474.5</v>
      </c>
      <c r="D65" s="441">
        <v>0</v>
      </c>
      <c r="E65" s="442">
        <v>0</v>
      </c>
      <c r="F65" s="441">
        <v>150</v>
      </c>
      <c r="G65" s="407">
        <v>7474.5</v>
      </c>
      <c r="H65" s="369" t="s">
        <v>1581</v>
      </c>
      <c r="I65" s="392">
        <v>131.07</v>
      </c>
      <c r="J65" s="210"/>
    </row>
    <row r="66" spans="1:10" ht="13.5" customHeight="1">
      <c r="A66" s="135" t="s">
        <v>194</v>
      </c>
      <c r="B66" s="440">
        <v>15</v>
      </c>
      <c r="C66" s="407">
        <v>748</v>
      </c>
      <c r="D66" s="441">
        <v>331</v>
      </c>
      <c r="E66" s="442">
        <v>16517.7</v>
      </c>
      <c r="F66" s="441">
        <v>346</v>
      </c>
      <c r="G66" s="407">
        <v>17265.7</v>
      </c>
      <c r="H66" s="369" t="s">
        <v>1727</v>
      </c>
      <c r="I66" s="392">
        <v>188.03</v>
      </c>
      <c r="J66" s="210"/>
    </row>
    <row r="67" spans="1:10" ht="13.5" customHeight="1">
      <c r="A67" s="135" t="s">
        <v>49</v>
      </c>
      <c r="B67" s="440">
        <v>21</v>
      </c>
      <c r="C67" s="407">
        <v>1048</v>
      </c>
      <c r="D67" s="441">
        <v>0</v>
      </c>
      <c r="E67" s="442">
        <v>0</v>
      </c>
      <c r="F67" s="441">
        <v>21</v>
      </c>
      <c r="G67" s="407">
        <v>1048</v>
      </c>
      <c r="H67" s="369" t="s">
        <v>1728</v>
      </c>
      <c r="I67" s="392">
        <v>333.11</v>
      </c>
      <c r="J67" s="210"/>
    </row>
    <row r="68" spans="1:10" ht="13.5" customHeight="1">
      <c r="A68" s="135" t="s">
        <v>50</v>
      </c>
      <c r="B68" s="440">
        <v>40</v>
      </c>
      <c r="C68" s="407">
        <v>1995.5</v>
      </c>
      <c r="D68" s="441">
        <v>88</v>
      </c>
      <c r="E68" s="442">
        <v>4389.2</v>
      </c>
      <c r="F68" s="441">
        <v>128</v>
      </c>
      <c r="G68" s="407">
        <v>6384.7</v>
      </c>
      <c r="H68" s="369" t="s">
        <v>1729</v>
      </c>
      <c r="I68" s="392">
        <v>198.07</v>
      </c>
      <c r="J68" s="210"/>
    </row>
    <row r="69" spans="1:10" ht="13.5" customHeight="1">
      <c r="A69" s="135" t="s">
        <v>1263</v>
      </c>
      <c r="B69" s="440"/>
      <c r="C69" s="407">
        <v>0</v>
      </c>
      <c r="D69" s="441">
        <v>80</v>
      </c>
      <c r="E69" s="442">
        <v>3992</v>
      </c>
      <c r="F69" s="441">
        <v>80</v>
      </c>
      <c r="G69" s="407">
        <v>3992</v>
      </c>
      <c r="H69" s="369" t="s">
        <v>1622</v>
      </c>
      <c r="I69" s="392">
        <v>194.12</v>
      </c>
      <c r="J69" s="210"/>
    </row>
    <row r="70" spans="1:10" ht="13.5" customHeight="1">
      <c r="A70" s="135" t="s">
        <v>70</v>
      </c>
      <c r="B70" s="440">
        <v>62</v>
      </c>
      <c r="C70" s="407">
        <v>3097</v>
      </c>
      <c r="D70" s="441">
        <v>0</v>
      </c>
      <c r="E70" s="442">
        <v>0</v>
      </c>
      <c r="F70" s="441">
        <v>62</v>
      </c>
      <c r="G70" s="407">
        <v>3097</v>
      </c>
      <c r="H70" s="369" t="s">
        <v>1730</v>
      </c>
      <c r="I70" s="392">
        <v>232.59</v>
      </c>
      <c r="J70" s="210"/>
    </row>
    <row r="71" spans="1:10" ht="13.5" customHeight="1">
      <c r="A71" s="135" t="s">
        <v>51</v>
      </c>
      <c r="B71" s="440">
        <v>327</v>
      </c>
      <c r="C71" s="407">
        <v>16262.5</v>
      </c>
      <c r="D71" s="441">
        <v>439</v>
      </c>
      <c r="E71" s="442">
        <v>21904</v>
      </c>
      <c r="F71" s="441">
        <v>766</v>
      </c>
      <c r="G71" s="407">
        <v>38166.5</v>
      </c>
      <c r="H71" s="369">
        <v>6662485.100000001</v>
      </c>
      <c r="I71" s="392">
        <v>174.56369067113832</v>
      </c>
      <c r="J71" s="210"/>
    </row>
    <row r="72" spans="1:10" ht="13.5" customHeight="1">
      <c r="A72" s="135" t="s">
        <v>52</v>
      </c>
      <c r="B72" s="440">
        <v>20</v>
      </c>
      <c r="C72" s="407">
        <v>998.5</v>
      </c>
      <c r="D72" s="441">
        <v>0</v>
      </c>
      <c r="E72" s="442">
        <v>0</v>
      </c>
      <c r="F72" s="441">
        <v>20</v>
      </c>
      <c r="G72" s="407">
        <v>998.5</v>
      </c>
      <c r="H72" s="369" t="s">
        <v>1731</v>
      </c>
      <c r="I72" s="392">
        <v>197.38</v>
      </c>
      <c r="J72" s="210"/>
    </row>
    <row r="73" spans="1:10" ht="13.5" customHeight="1">
      <c r="A73" s="135" t="s">
        <v>1624</v>
      </c>
      <c r="B73" s="440">
        <v>20</v>
      </c>
      <c r="C73" s="407">
        <v>997</v>
      </c>
      <c r="D73" s="441">
        <v>0</v>
      </c>
      <c r="E73" s="442">
        <v>0</v>
      </c>
      <c r="F73" s="441">
        <v>20</v>
      </c>
      <c r="G73" s="407">
        <v>997</v>
      </c>
      <c r="H73" s="369" t="s">
        <v>1625</v>
      </c>
      <c r="I73" s="392">
        <v>214</v>
      </c>
      <c r="J73" s="210"/>
    </row>
    <row r="74" spans="1:10" ht="13.5" customHeight="1">
      <c r="A74" s="135" t="s">
        <v>1401</v>
      </c>
      <c r="B74" s="440">
        <v>2</v>
      </c>
      <c r="C74" s="407">
        <v>20</v>
      </c>
      <c r="D74" s="441">
        <v>0</v>
      </c>
      <c r="E74" s="442">
        <v>0</v>
      </c>
      <c r="F74" s="441">
        <v>2</v>
      </c>
      <c r="G74" s="407">
        <v>20</v>
      </c>
      <c r="H74" s="369">
        <v>28000</v>
      </c>
      <c r="I74" s="392">
        <v>1400</v>
      </c>
      <c r="J74" s="210"/>
    </row>
    <row r="75" spans="1:10" ht="13.5" customHeight="1">
      <c r="A75" s="135" t="s">
        <v>281</v>
      </c>
      <c r="B75" s="440">
        <v>76</v>
      </c>
      <c r="C75" s="407">
        <v>3791</v>
      </c>
      <c r="D75" s="441">
        <v>0</v>
      </c>
      <c r="E75" s="442">
        <v>0</v>
      </c>
      <c r="F75" s="441">
        <v>76</v>
      </c>
      <c r="G75" s="407">
        <v>3791</v>
      </c>
      <c r="H75" s="369" t="s">
        <v>1732</v>
      </c>
      <c r="I75" s="392">
        <v>181.25</v>
      </c>
      <c r="J75" s="210"/>
    </row>
    <row r="76" spans="1:10" ht="13.5" customHeight="1">
      <c r="A76" s="135" t="s">
        <v>149</v>
      </c>
      <c r="B76" s="440">
        <v>35</v>
      </c>
      <c r="C76" s="407">
        <v>1748.5</v>
      </c>
      <c r="D76" s="441">
        <v>10</v>
      </c>
      <c r="E76" s="442">
        <v>499.2</v>
      </c>
      <c r="F76" s="441">
        <v>45</v>
      </c>
      <c r="G76" s="407">
        <v>2247.7</v>
      </c>
      <c r="H76" s="369" t="s">
        <v>1733</v>
      </c>
      <c r="I76" s="392">
        <v>281.89</v>
      </c>
      <c r="J76" s="210"/>
    </row>
    <row r="77" spans="1:10" ht="13.5" customHeight="1">
      <c r="A77" s="135" t="s">
        <v>1021</v>
      </c>
      <c r="B77" s="440"/>
      <c r="C77" s="407">
        <v>0</v>
      </c>
      <c r="D77" s="441">
        <v>45</v>
      </c>
      <c r="E77" s="442">
        <v>2245.3</v>
      </c>
      <c r="F77" s="441">
        <v>45</v>
      </c>
      <c r="G77" s="407">
        <v>2245.3</v>
      </c>
      <c r="H77" s="369" t="s">
        <v>1734</v>
      </c>
      <c r="I77" s="392">
        <v>155.17</v>
      </c>
      <c r="J77" s="210"/>
    </row>
    <row r="78" spans="1:10" ht="13.5" customHeight="1">
      <c r="A78" s="135" t="s">
        <v>411</v>
      </c>
      <c r="B78" s="440">
        <v>41</v>
      </c>
      <c r="C78" s="407">
        <v>2050</v>
      </c>
      <c r="D78" s="441">
        <v>5</v>
      </c>
      <c r="E78" s="442">
        <v>249.5</v>
      </c>
      <c r="F78" s="441">
        <v>46</v>
      </c>
      <c r="G78" s="407">
        <v>2299.5</v>
      </c>
      <c r="H78" s="369" t="s">
        <v>1735</v>
      </c>
      <c r="I78" s="392">
        <v>307.07</v>
      </c>
      <c r="J78" s="210"/>
    </row>
    <row r="79" spans="1:10" ht="13.5" customHeight="1">
      <c r="A79" s="135" t="s">
        <v>1472</v>
      </c>
      <c r="B79" s="440">
        <v>20</v>
      </c>
      <c r="C79" s="407">
        <v>997</v>
      </c>
      <c r="D79" s="441">
        <v>0</v>
      </c>
      <c r="E79" s="442">
        <v>0</v>
      </c>
      <c r="F79" s="441">
        <v>20</v>
      </c>
      <c r="G79" s="407">
        <v>997</v>
      </c>
      <c r="H79" s="369" t="s">
        <v>1736</v>
      </c>
      <c r="I79" s="392">
        <v>292</v>
      </c>
      <c r="J79" s="210"/>
    </row>
    <row r="80" spans="1:10" ht="13.5" customHeight="1">
      <c r="A80" s="135" t="s">
        <v>198</v>
      </c>
      <c r="B80" s="440">
        <v>405</v>
      </c>
      <c r="C80" s="407">
        <v>20202</v>
      </c>
      <c r="D80" s="441">
        <v>700</v>
      </c>
      <c r="E80" s="442">
        <v>34938.2</v>
      </c>
      <c r="F80" s="441">
        <v>1105</v>
      </c>
      <c r="G80" s="407">
        <v>55140.2</v>
      </c>
      <c r="H80" s="369" t="s">
        <v>1737</v>
      </c>
      <c r="I80" s="392">
        <v>186.62</v>
      </c>
      <c r="J80" s="210"/>
    </row>
    <row r="81" spans="1:10" ht="13.5" customHeight="1">
      <c r="A81" s="135" t="s">
        <v>707</v>
      </c>
      <c r="B81" s="440">
        <v>366</v>
      </c>
      <c r="C81" s="407">
        <v>18253.5</v>
      </c>
      <c r="D81" s="441">
        <v>0</v>
      </c>
      <c r="E81" s="442">
        <v>0</v>
      </c>
      <c r="F81" s="441">
        <v>366</v>
      </c>
      <c r="G81" s="407">
        <v>18253.5</v>
      </c>
      <c r="H81" s="369" t="s">
        <v>1738</v>
      </c>
      <c r="I81" s="392">
        <v>160.54</v>
      </c>
      <c r="J81" s="210"/>
    </row>
    <row r="82" spans="1:10" ht="13.5" customHeight="1">
      <c r="A82" s="135" t="s">
        <v>374</v>
      </c>
      <c r="B82" s="440">
        <v>160</v>
      </c>
      <c r="C82" s="407">
        <v>7973</v>
      </c>
      <c r="D82" s="441">
        <v>4</v>
      </c>
      <c r="E82" s="442">
        <v>199.5</v>
      </c>
      <c r="F82" s="441">
        <v>164</v>
      </c>
      <c r="G82" s="407">
        <v>8172.5</v>
      </c>
      <c r="H82" s="369" t="s">
        <v>1739</v>
      </c>
      <c r="I82" s="392">
        <v>169.35</v>
      </c>
      <c r="J82" s="210"/>
    </row>
    <row r="83" spans="1:10" ht="13.5" customHeight="1">
      <c r="A83" s="135" t="s">
        <v>53</v>
      </c>
      <c r="B83" s="440">
        <v>2225</v>
      </c>
      <c r="C83" s="407">
        <v>110908.5</v>
      </c>
      <c r="D83" s="441">
        <v>82</v>
      </c>
      <c r="E83" s="442">
        <v>4092.6</v>
      </c>
      <c r="F83" s="441">
        <v>2307</v>
      </c>
      <c r="G83" s="407">
        <v>115001.1</v>
      </c>
      <c r="H83" s="369">
        <v>22867612.2</v>
      </c>
      <c r="I83" s="392">
        <v>198.84689972530697</v>
      </c>
      <c r="J83" s="210"/>
    </row>
    <row r="84" spans="1:10" ht="13.5" customHeight="1">
      <c r="A84" s="135" t="s">
        <v>201</v>
      </c>
      <c r="B84" s="440">
        <v>200</v>
      </c>
      <c r="C84" s="407">
        <v>9973</v>
      </c>
      <c r="D84" s="441">
        <v>60</v>
      </c>
      <c r="E84" s="442">
        <v>2995.2</v>
      </c>
      <c r="F84" s="441">
        <v>260</v>
      </c>
      <c r="G84" s="407">
        <v>12968.2</v>
      </c>
      <c r="H84" s="369" t="s">
        <v>1740</v>
      </c>
      <c r="I84" s="392">
        <v>203.01</v>
      </c>
      <c r="J84" s="210"/>
    </row>
    <row r="85" spans="1:10" ht="13.5" customHeight="1">
      <c r="A85" s="135" t="s">
        <v>54</v>
      </c>
      <c r="B85" s="440">
        <v>88</v>
      </c>
      <c r="C85" s="407">
        <v>4306.5</v>
      </c>
      <c r="D85" s="441">
        <v>492</v>
      </c>
      <c r="E85" s="442">
        <v>24552.3</v>
      </c>
      <c r="F85" s="441">
        <v>580</v>
      </c>
      <c r="G85" s="407">
        <v>28858.8</v>
      </c>
      <c r="H85" s="369">
        <v>5886802.8</v>
      </c>
      <c r="I85" s="392">
        <v>203.98640276102955</v>
      </c>
      <c r="J85" s="210"/>
    </row>
    <row r="86" spans="1:10" ht="13.5" customHeight="1">
      <c r="A86" s="135" t="s">
        <v>1630</v>
      </c>
      <c r="B86" s="440">
        <v>20</v>
      </c>
      <c r="C86" s="407">
        <v>997</v>
      </c>
      <c r="D86" s="441">
        <v>0</v>
      </c>
      <c r="E86" s="442">
        <v>0</v>
      </c>
      <c r="F86" s="441">
        <v>20</v>
      </c>
      <c r="G86" s="407">
        <v>997</v>
      </c>
      <c r="H86" s="369" t="s">
        <v>1631</v>
      </c>
      <c r="I86" s="392">
        <v>139.5</v>
      </c>
      <c r="J86" s="210"/>
    </row>
    <row r="87" spans="1:10" ht="13.5" customHeight="1">
      <c r="A87" s="135" t="s">
        <v>1309</v>
      </c>
      <c r="B87" s="440">
        <v>201</v>
      </c>
      <c r="C87" s="407">
        <v>10021.5</v>
      </c>
      <c r="D87" s="441">
        <v>0</v>
      </c>
      <c r="E87" s="442">
        <v>0</v>
      </c>
      <c r="F87" s="441">
        <v>201</v>
      </c>
      <c r="G87" s="407">
        <v>10021.5</v>
      </c>
      <c r="H87" s="369" t="s">
        <v>1741</v>
      </c>
      <c r="I87" s="392">
        <v>160.68</v>
      </c>
      <c r="J87" s="210"/>
    </row>
    <row r="88" spans="1:10" ht="13.5" customHeight="1">
      <c r="A88" s="135" t="s">
        <v>71</v>
      </c>
      <c r="B88" s="440">
        <v>617</v>
      </c>
      <c r="C88" s="407">
        <v>30736.5</v>
      </c>
      <c r="D88" s="441">
        <v>502</v>
      </c>
      <c r="E88" s="442">
        <v>25056.4</v>
      </c>
      <c r="F88" s="441">
        <v>1119</v>
      </c>
      <c r="G88" s="407">
        <v>55792.9</v>
      </c>
      <c r="H88" s="369" t="s">
        <v>1742</v>
      </c>
      <c r="I88" s="392">
        <v>180.36</v>
      </c>
      <c r="J88" s="210"/>
    </row>
    <row r="89" spans="1:10" ht="13.5" customHeight="1">
      <c r="A89" s="135" t="s">
        <v>243</v>
      </c>
      <c r="B89" s="440">
        <v>680</v>
      </c>
      <c r="C89" s="407">
        <v>33910</v>
      </c>
      <c r="D89" s="441">
        <v>255</v>
      </c>
      <c r="E89" s="442">
        <v>12725.8</v>
      </c>
      <c r="F89" s="441">
        <v>935</v>
      </c>
      <c r="G89" s="407">
        <v>46635.8</v>
      </c>
      <c r="H89" s="369" t="s">
        <v>1743</v>
      </c>
      <c r="I89" s="392">
        <v>170.61</v>
      </c>
      <c r="J89" s="210"/>
    </row>
    <row r="90" spans="1:10" ht="13.5" customHeight="1">
      <c r="A90" s="135" t="s">
        <v>874</v>
      </c>
      <c r="B90" s="440"/>
      <c r="C90" s="407">
        <v>0</v>
      </c>
      <c r="D90" s="441">
        <v>225</v>
      </c>
      <c r="E90" s="442">
        <v>11233.2</v>
      </c>
      <c r="F90" s="441">
        <v>225</v>
      </c>
      <c r="G90" s="407">
        <v>11233.2</v>
      </c>
      <c r="H90" s="369" t="s">
        <v>1744</v>
      </c>
      <c r="I90" s="392">
        <v>147.87</v>
      </c>
      <c r="J90" s="210"/>
    </row>
    <row r="91" spans="1:10" ht="13.5" customHeight="1">
      <c r="A91" s="135" t="s">
        <v>746</v>
      </c>
      <c r="B91" s="440">
        <v>20</v>
      </c>
      <c r="C91" s="407">
        <v>997</v>
      </c>
      <c r="D91" s="441">
        <v>0</v>
      </c>
      <c r="E91" s="442">
        <v>0</v>
      </c>
      <c r="F91" s="441">
        <v>20</v>
      </c>
      <c r="G91" s="407">
        <v>997</v>
      </c>
      <c r="H91" s="369" t="s">
        <v>1674</v>
      </c>
      <c r="I91" s="392">
        <v>312</v>
      </c>
      <c r="J91" s="210"/>
    </row>
    <row r="92" spans="1:10" ht="13.5" customHeight="1">
      <c r="A92" s="135" t="s">
        <v>379</v>
      </c>
      <c r="B92" s="440">
        <v>2966</v>
      </c>
      <c r="C92" s="407" t="s">
        <v>1745</v>
      </c>
      <c r="D92" s="441">
        <v>0</v>
      </c>
      <c r="E92" s="442">
        <v>0</v>
      </c>
      <c r="F92" s="441">
        <v>2966</v>
      </c>
      <c r="G92" s="407" t="s">
        <v>1745</v>
      </c>
      <c r="H92" s="369" t="s">
        <v>1746</v>
      </c>
      <c r="I92" s="392">
        <v>211.29</v>
      </c>
      <c r="J92" s="210"/>
    </row>
    <row r="93" spans="1:10" ht="13.5" customHeight="1">
      <c r="A93" s="135" t="s">
        <v>288</v>
      </c>
      <c r="B93" s="440">
        <v>31</v>
      </c>
      <c r="C93" s="407">
        <v>1548</v>
      </c>
      <c r="D93" s="441">
        <v>0</v>
      </c>
      <c r="E93" s="442">
        <v>0</v>
      </c>
      <c r="F93" s="441">
        <v>31</v>
      </c>
      <c r="G93" s="407">
        <v>1548</v>
      </c>
      <c r="H93" s="369" t="s">
        <v>1747</v>
      </c>
      <c r="I93" s="392">
        <v>303.38</v>
      </c>
      <c r="J93" s="210"/>
    </row>
    <row r="94" spans="1:10" ht="13.5" customHeight="1">
      <c r="A94" s="135" t="s">
        <v>1315</v>
      </c>
      <c r="B94" s="440">
        <v>30</v>
      </c>
      <c r="C94" s="407">
        <v>1495.5</v>
      </c>
      <c r="D94" s="441">
        <v>0</v>
      </c>
      <c r="E94" s="442">
        <v>0</v>
      </c>
      <c r="F94" s="441">
        <v>30</v>
      </c>
      <c r="G94" s="407">
        <v>1495.5</v>
      </c>
      <c r="H94" s="369" t="s">
        <v>1316</v>
      </c>
      <c r="I94" s="392">
        <v>145.67</v>
      </c>
      <c r="J94" s="210"/>
    </row>
    <row r="95" spans="1:10" ht="13.5" customHeight="1">
      <c r="A95" s="135" t="s">
        <v>57</v>
      </c>
      <c r="B95" s="499">
        <v>206</v>
      </c>
      <c r="C95" s="500">
        <v>10273</v>
      </c>
      <c r="D95" s="501">
        <v>0</v>
      </c>
      <c r="E95" s="502">
        <v>0</v>
      </c>
      <c r="F95" s="501">
        <v>206</v>
      </c>
      <c r="G95" s="500">
        <v>10273</v>
      </c>
      <c r="H95" s="379" t="s">
        <v>1748</v>
      </c>
      <c r="I95" s="503">
        <v>228.48</v>
      </c>
      <c r="J95" s="210"/>
    </row>
    <row r="96" spans="1:10" ht="13.5" customHeight="1">
      <c r="A96" s="135" t="s">
        <v>19</v>
      </c>
      <c r="B96" s="499">
        <v>37159</v>
      </c>
      <c r="C96" s="500" t="s">
        <v>1749</v>
      </c>
      <c r="D96" s="501">
        <v>9172</v>
      </c>
      <c r="E96" s="502" t="s">
        <v>1750</v>
      </c>
      <c r="F96" s="501">
        <v>46331</v>
      </c>
      <c r="G96" s="500" t="s">
        <v>1751</v>
      </c>
      <c r="H96" s="379" t="s">
        <v>1752</v>
      </c>
      <c r="I96" s="503">
        <v>196.62</v>
      </c>
      <c r="J96" s="210"/>
    </row>
    <row r="97" spans="1:10" ht="13.5" customHeight="1">
      <c r="A97" s="131"/>
      <c r="B97" s="103"/>
      <c r="C97" s="227"/>
      <c r="D97" s="231"/>
      <c r="E97" s="228"/>
      <c r="F97" s="231"/>
      <c r="G97" s="228"/>
      <c r="H97" s="134"/>
      <c r="I97" s="229"/>
      <c r="J97" s="210"/>
    </row>
    <row r="98" spans="1:10" ht="13.5" customHeight="1">
      <c r="A98" s="142" t="s">
        <v>62</v>
      </c>
      <c r="B98" s="388"/>
      <c r="C98" s="399"/>
      <c r="D98" s="143"/>
      <c r="E98" s="399"/>
      <c r="F98" s="143"/>
      <c r="G98" s="405"/>
      <c r="H98" s="389"/>
      <c r="I98" s="408"/>
      <c r="J98" s="210"/>
    </row>
    <row r="99" spans="1:12" ht="13.5" customHeight="1">
      <c r="A99" s="142" t="s">
        <v>63</v>
      </c>
      <c r="B99" s="388"/>
      <c r="C99" s="399"/>
      <c r="D99" s="143"/>
      <c r="E99" s="399"/>
      <c r="F99" s="143"/>
      <c r="G99" s="406" t="s">
        <v>64</v>
      </c>
      <c r="H99" s="389"/>
      <c r="I99" s="409"/>
      <c r="J99" s="210"/>
      <c r="L99" s="232"/>
    </row>
    <row r="100" spans="1:10" ht="13.5" customHeight="1">
      <c r="A100" s="142" t="s">
        <v>157</v>
      </c>
      <c r="B100" s="388"/>
      <c r="C100" s="399"/>
      <c r="D100" s="143"/>
      <c r="E100" s="399"/>
      <c r="F100" s="143"/>
      <c r="G100" s="103"/>
      <c r="H100" s="407" t="s">
        <v>66</v>
      </c>
      <c r="I100" s="408"/>
      <c r="J100" s="210"/>
    </row>
    <row r="101" spans="1:10" ht="13.5" customHeight="1">
      <c r="A101" s="142" t="s">
        <v>158</v>
      </c>
      <c r="B101" s="388"/>
      <c r="C101" s="399"/>
      <c r="D101" s="143"/>
      <c r="E101" s="399"/>
      <c r="F101" s="143"/>
      <c r="G101" s="405"/>
      <c r="H101" s="389"/>
      <c r="I101" s="408"/>
      <c r="J101" s="210"/>
    </row>
    <row r="102" spans="1:10" ht="13.5" customHeight="1">
      <c r="A102" s="142" t="s">
        <v>159</v>
      </c>
      <c r="B102" s="388"/>
      <c r="C102" s="399"/>
      <c r="D102" s="143"/>
      <c r="E102" s="399"/>
      <c r="F102" s="143"/>
      <c r="G102" s="405"/>
      <c r="H102" s="389"/>
      <c r="I102" s="408"/>
      <c r="J102" s="210"/>
    </row>
    <row r="103" spans="1:10" ht="13.5" customHeight="1">
      <c r="A103" s="103"/>
      <c r="B103" s="388"/>
      <c r="C103" s="399"/>
      <c r="D103" s="103"/>
      <c r="E103" s="399"/>
      <c r="F103" s="103"/>
      <c r="G103" s="399"/>
      <c r="H103" s="391"/>
      <c r="I103" s="391"/>
      <c r="J103" s="203"/>
    </row>
    <row r="104" spans="1:10" ht="13.5" customHeight="1">
      <c r="A104" s="103"/>
      <c r="B104" s="388"/>
      <c r="C104" s="399"/>
      <c r="D104" s="103"/>
      <c r="E104" s="399"/>
      <c r="F104" s="103"/>
      <c r="G104" s="399"/>
      <c r="H104" s="391"/>
      <c r="I104" s="391"/>
      <c r="J104" s="203"/>
    </row>
    <row r="105" spans="1:9" ht="13.5" customHeight="1">
      <c r="A105" s="103"/>
      <c r="B105" s="388"/>
      <c r="C105" s="399"/>
      <c r="D105" s="103"/>
      <c r="E105" s="399"/>
      <c r="F105" s="103"/>
      <c r="G105" s="399"/>
      <c r="H105" s="391"/>
      <c r="I105" s="391"/>
    </row>
    <row r="106" spans="1:9" ht="13.5" customHeight="1">
      <c r="A106" s="103"/>
      <c r="B106" s="388"/>
      <c r="C106" s="399"/>
      <c r="D106" s="103"/>
      <c r="E106" s="399"/>
      <c r="F106" s="103"/>
      <c r="G106" s="399"/>
      <c r="H106" s="391"/>
      <c r="I106" s="391"/>
    </row>
    <row r="107" spans="1:9" ht="13.5" customHeight="1">
      <c r="A107" s="103"/>
      <c r="B107" s="388"/>
      <c r="C107" s="399"/>
      <c r="D107" s="103"/>
      <c r="E107" s="399"/>
      <c r="F107" s="103"/>
      <c r="G107" s="399"/>
      <c r="H107" s="391"/>
      <c r="I107" s="391"/>
    </row>
    <row r="108" spans="1:9" ht="13.5" customHeight="1">
      <c r="A108" s="103"/>
      <c r="B108" s="388"/>
      <c r="C108" s="399"/>
      <c r="D108" s="103"/>
      <c r="E108" s="399"/>
      <c r="F108" s="103"/>
      <c r="G108" s="399"/>
      <c r="H108" s="391"/>
      <c r="I108" s="391"/>
    </row>
    <row r="109" spans="1:9" ht="13.5" customHeight="1">
      <c r="A109" s="103"/>
      <c r="B109" s="388"/>
      <c r="C109" s="399"/>
      <c r="D109" s="103"/>
      <c r="E109" s="399"/>
      <c r="F109" s="103"/>
      <c r="G109" s="399"/>
      <c r="H109" s="391"/>
      <c r="I109" s="391"/>
    </row>
    <row r="110" spans="1:9" ht="13.5" customHeight="1">
      <c r="A110" s="103"/>
      <c r="B110" s="388"/>
      <c r="C110" s="399"/>
      <c r="D110" s="103"/>
      <c r="E110" s="399"/>
      <c r="F110" s="103"/>
      <c r="G110" s="399"/>
      <c r="H110" s="391"/>
      <c r="I110" s="391"/>
    </row>
    <row r="111" spans="1:9" ht="13.5" customHeight="1">
      <c r="A111" s="103"/>
      <c r="B111" s="388"/>
      <c r="C111" s="399"/>
      <c r="D111" s="103"/>
      <c r="E111" s="399"/>
      <c r="F111" s="103"/>
      <c r="G111" s="399"/>
      <c r="H111" s="391"/>
      <c r="I111" s="391"/>
    </row>
    <row r="112" spans="1:9" ht="13.5" customHeight="1">
      <c r="A112" s="103"/>
      <c r="B112" s="388"/>
      <c r="C112" s="399"/>
      <c r="D112" s="103"/>
      <c r="E112" s="399"/>
      <c r="F112" s="103"/>
      <c r="G112" s="399"/>
      <c r="H112" s="391"/>
      <c r="I112" s="391"/>
    </row>
    <row r="113" spans="1:9" ht="13.5" customHeight="1">
      <c r="A113" s="103"/>
      <c r="B113" s="388"/>
      <c r="C113" s="399"/>
      <c r="D113" s="103"/>
      <c r="E113" s="399"/>
      <c r="F113" s="103"/>
      <c r="G113" s="399"/>
      <c r="H113" s="391"/>
      <c r="I113" s="391"/>
    </row>
    <row r="114" spans="1:9" ht="13.5" customHeight="1">
      <c r="A114" s="103"/>
      <c r="B114" s="388"/>
      <c r="C114" s="399"/>
      <c r="D114" s="103"/>
      <c r="E114" s="399"/>
      <c r="F114" s="103"/>
      <c r="G114" s="399"/>
      <c r="H114" s="391"/>
      <c r="I114" s="391"/>
    </row>
    <row r="115" spans="1:9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</row>
    <row r="116" spans="1:9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</sheetData>
  <sheetProtection/>
  <printOptions/>
  <pageMargins left="0.6" right="0.25" top="1" bottom="0.5" header="0.3" footer="0.3"/>
  <pageSetup horizontalDpi="600" verticalDpi="600" orientation="portrait" scale="75" r:id="rId1"/>
  <headerFooter>
    <oddHeader>&amp;L&amp;D&amp;RProduce Brokers Limited
1349/A, North Agrabad, Akkerabad (1st FLoor)
Chattogram-4224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2023-02-04T06:56:12Z</cp:lastPrinted>
  <dcterms:created xsi:type="dcterms:W3CDTF">2017-09-24T04:46:07Z</dcterms:created>
  <dcterms:modified xsi:type="dcterms:W3CDTF">2023-02-04T06:57:06Z</dcterms:modified>
  <cp:category/>
  <cp:version/>
  <cp:contentType/>
  <cp:contentStatus/>
</cp:coreProperties>
</file>