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2120" windowHeight="9120" tabRatio="601" activeTab="0"/>
  </bookViews>
  <sheets>
    <sheet name="Auction Tim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<sst xmlns="http://schemas.openxmlformats.org/spreadsheetml/2006/main" count="388" uniqueCount="132">
  <si>
    <t xml:space="preserve">  </t>
  </si>
  <si>
    <t>DUST &amp; SUPP</t>
  </si>
  <si>
    <t>NAME OF BROKERS</t>
  </si>
  <si>
    <t>TIMING</t>
  </si>
  <si>
    <t>DUST &amp; SUPPL
ORIGINA - EXTRA</t>
  </si>
  <si>
    <t>LEAF 
ORIGINA--EXTRA</t>
  </si>
  <si>
    <t>TIME 
HRS: MINS</t>
  </si>
  <si>
    <t>Total  Lots</t>
  </si>
  <si>
    <t>TOTAL 
LOTS</t>
  </si>
  <si>
    <t>NATIONAL BROKERS LTD</t>
  </si>
  <si>
    <t>PURBA BANGLA BROKERS LTD</t>
  </si>
  <si>
    <t>HOUSE RENT RECEIPT</t>
  </si>
  <si>
    <t>BAGHONA,CHITTAGONG</t>
  </si>
  <si>
    <t xml:space="preserve">       MRS.   MAHINE    KHAN</t>
  </si>
  <si>
    <t xml:space="preserve">     ALPHINE HILL</t>
  </si>
  <si>
    <t>MR./MRS//MESSRS.</t>
  </si>
  <si>
    <t xml:space="preserve">RENT &amp; CHARGES FOR THE MONTH OF </t>
  </si>
  <si>
    <t>200</t>
  </si>
  <si>
    <t xml:space="preserve">AS PER AGREEMENT </t>
  </si>
  <si>
    <t>TK.</t>
  </si>
  <si>
    <t xml:space="preserve">LESS:  ADVANCE IF ANY </t>
  </si>
  <si>
    <t>FOR:  MAHINE   KHAN</t>
  </si>
  <si>
    <t>PRODUCE BROKERS LTD</t>
  </si>
  <si>
    <t>PROGRESSIVE BROKERS LTD</t>
  </si>
  <si>
    <t xml:space="preserve"> </t>
  </si>
  <si>
    <t>L       E       A       F</t>
  </si>
  <si>
    <t>AUCTION TIMING</t>
  </si>
  <si>
    <t xml:space="preserve">                         </t>
  </si>
  <si>
    <t xml:space="preserve">                                                             </t>
  </si>
  <si>
    <t>K. S. BROKERS LTD</t>
  </si>
  <si>
    <t>SALE NO. 41</t>
  </si>
  <si>
    <t>PKGS</t>
  </si>
  <si>
    <t>PKGS(O/S)</t>
  </si>
  <si>
    <t>LEAF</t>
  </si>
  <si>
    <t>DUST</t>
  </si>
  <si>
    <t>TOTAL</t>
  </si>
  <si>
    <t>NBL</t>
  </si>
  <si>
    <t>PBBL</t>
  </si>
  <si>
    <t>PRO</t>
  </si>
  <si>
    <t>UNITY</t>
  </si>
  <si>
    <t>PROG</t>
  </si>
  <si>
    <t>ORI</t>
  </si>
  <si>
    <t>R/P</t>
  </si>
  <si>
    <t>DB</t>
  </si>
  <si>
    <t>JF</t>
  </si>
  <si>
    <t>DTC</t>
  </si>
  <si>
    <t>OTHERS</t>
  </si>
  <si>
    <t>SALE 41</t>
  </si>
  <si>
    <t>KGS</t>
  </si>
  <si>
    <t xml:space="preserve">            TOTAL</t>
  </si>
  <si>
    <t xml:space="preserve">         DUST</t>
  </si>
  <si>
    <t xml:space="preserve">       LEAF</t>
  </si>
  <si>
    <t>SALE  42</t>
  </si>
  <si>
    <t>L E A F</t>
  </si>
  <si>
    <t>D U S T</t>
  </si>
  <si>
    <t>PBL</t>
  </si>
  <si>
    <t>UBL</t>
  </si>
  <si>
    <t>PGBL</t>
  </si>
  <si>
    <t>KSBL</t>
  </si>
  <si>
    <t>SALE NO. 42 (ALL BROKERS OFFERING)</t>
  </si>
  <si>
    <t>BROKERS</t>
  </si>
  <si>
    <t>SALE NO. 42</t>
  </si>
  <si>
    <t>SALE  43</t>
  </si>
  <si>
    <t>SALE 42</t>
  </si>
  <si>
    <t>SALE NO. 43( ALL BROKERS OFFERING)</t>
  </si>
  <si>
    <t>NOYAPARA</t>
  </si>
  <si>
    <t>SALE NO. 43</t>
  </si>
  <si>
    <t>SALE NO. 43 (ALL BROKERS OFFERING)</t>
  </si>
  <si>
    <t>SALE 43</t>
  </si>
  <si>
    <t>SALE  44</t>
  </si>
  <si>
    <t>SALE NO. 44( ALL BROKERS OFFERING)</t>
  </si>
  <si>
    <t>`</t>
  </si>
  <si>
    <t>SALE  45</t>
  </si>
  <si>
    <t>SALE NO. 45( ALL BROKERS OFFERING)</t>
  </si>
  <si>
    <t>SALE NO. 45</t>
  </si>
  <si>
    <t>SALE NO. 45 (ALL BROKERS OFFERING)</t>
  </si>
  <si>
    <t>SALE NO. 2 (ALL BROKERS OFFERING)</t>
  </si>
  <si>
    <t>PLANTERS BROKERS LTD</t>
  </si>
  <si>
    <t>PLBL</t>
  </si>
  <si>
    <t>Market Share Sale 19</t>
  </si>
  <si>
    <t xml:space="preserve">To </t>
  </si>
  <si>
    <t>FROM    8.30 am</t>
  </si>
  <si>
    <t>.</t>
  </si>
  <si>
    <t xml:space="preserve">to </t>
  </si>
  <si>
    <t>8.30 am</t>
  </si>
  <si>
    <t>6.30 pm</t>
  </si>
  <si>
    <t>TO         6.30 pm</t>
  </si>
  <si>
    <t>10.30 am</t>
  </si>
  <si>
    <t>FROM   10.30 am</t>
  </si>
  <si>
    <t>LOT PER MINUTE : 4.00</t>
  </si>
  <si>
    <t>UNITY BROKERS LTD</t>
  </si>
  <si>
    <t>201 + 0</t>
  </si>
  <si>
    <t>SALE NO.  24</t>
  </si>
  <si>
    <t>SALE DATE: 16.10.2018</t>
  </si>
  <si>
    <t>1118 + 0</t>
  </si>
  <si>
    <t>163 + 0</t>
  </si>
  <si>
    <t>57 + 0</t>
  </si>
  <si>
    <t>5 + 0</t>
  </si>
  <si>
    <t>271 + 0</t>
  </si>
  <si>
    <t>1020 + 0</t>
  </si>
  <si>
    <t>173 + 0</t>
  </si>
  <si>
    <t>13 + 0</t>
  </si>
  <si>
    <t>235 + 0</t>
  </si>
  <si>
    <t>32 + 0</t>
  </si>
  <si>
    <t>1495 + 0</t>
  </si>
  <si>
    <t>LOT PER MINUTE :  8.18</t>
  </si>
  <si>
    <t>619 + 0</t>
  </si>
  <si>
    <t>10.47 am</t>
  </si>
  <si>
    <t>10.48 am</t>
  </si>
  <si>
    <t>10.55 am</t>
  </si>
  <si>
    <t>10.56 am</t>
  </si>
  <si>
    <t>11.29 am</t>
  </si>
  <si>
    <t>11.30 am to 1.00 pm</t>
  </si>
  <si>
    <t>2.00 pm to 2.35 pm</t>
  </si>
  <si>
    <t>2.36 pm</t>
  </si>
  <si>
    <t>2.57 pm</t>
  </si>
  <si>
    <t>2.58 pm</t>
  </si>
  <si>
    <t>6.00 pm</t>
  </si>
  <si>
    <t>6.01 pm</t>
  </si>
  <si>
    <t>11.11 am</t>
  </si>
  <si>
    <t>11.12 am</t>
  </si>
  <si>
    <t>11.28 am</t>
  </si>
  <si>
    <t>12.19 pm</t>
  </si>
  <si>
    <t>11.13 am</t>
  </si>
  <si>
    <t xml:space="preserve">11.14 am </t>
  </si>
  <si>
    <t>12.20 pm</t>
  </si>
  <si>
    <t>12.23 pm</t>
  </si>
  <si>
    <t>12.24 pm to 1.00 pm</t>
  </si>
  <si>
    <t>2.00 pm to 3.59 pm</t>
  </si>
  <si>
    <t>4.00 pm</t>
  </si>
  <si>
    <t>4.08 pm</t>
  </si>
  <si>
    <t>TO          4.08 pm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</si>
</sst>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.000_);_(* \(#,##0.000\);_(* &quot;-&quot;??_);_(@_)"/>
  </numFmts>
  <fonts count="5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3" xfId="0" applyNumberFormat="1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2" fontId="3" fillId="0" borderId="0" xfId="0" applyNumberFormat="1" applyFont="1" applyFill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75" zoomScaleNormal="75" zoomScalePageLayoutView="0" workbookViewId="0" topLeftCell="A3">
      <selection activeCell="J27" sqref="J27"/>
    </sheetView>
  </sheetViews>
  <sheetFormatPr defaultColWidth="9.140625" defaultRowHeight="12.75"/>
  <cols>
    <col min="1" max="1" width="30.57421875" style="2" customWidth="1"/>
    <col min="2" max="2" width="17.7109375" style="2" customWidth="1"/>
    <col min="3" max="3" width="11.140625" style="2" customWidth="1"/>
    <col min="4" max="4" width="14.421875" style="2" customWidth="1"/>
    <col min="5" max="5" width="22.7109375" style="2" customWidth="1"/>
    <col min="6" max="6" width="17.140625" style="2" customWidth="1"/>
    <col min="7" max="7" width="12.421875" style="2" customWidth="1"/>
    <col min="8" max="8" width="14.140625" style="2" customWidth="1"/>
    <col min="9" max="9" width="19.421875" style="2" customWidth="1"/>
    <col min="10" max="10" width="10.7109375" style="2" customWidth="1"/>
    <col min="11" max="16384" width="9.140625" style="2" customWidth="1"/>
  </cols>
  <sheetData>
    <row r="1" spans="3:7" ht="15">
      <c r="C1" s="5"/>
      <c r="D1" s="5"/>
      <c r="E1" s="6"/>
      <c r="F1" s="5"/>
      <c r="G1" s="4"/>
    </row>
    <row r="2" spans="1:9" ht="16.5" customHeight="1">
      <c r="A2" s="97"/>
      <c r="B2" s="62"/>
      <c r="C2" s="64"/>
      <c r="D2" s="27"/>
      <c r="E2" s="20"/>
      <c r="F2" s="20"/>
      <c r="G2" s="4"/>
      <c r="H2" s="1"/>
      <c r="I2" s="49"/>
    </row>
    <row r="3" spans="1:9" ht="16.5" customHeight="1">
      <c r="A3" s="63"/>
      <c r="B3" s="62"/>
      <c r="C3" s="64"/>
      <c r="D3" s="27"/>
      <c r="E3" s="20"/>
      <c r="F3" s="20"/>
      <c r="G3" s="4"/>
      <c r="H3" s="1"/>
      <c r="I3" s="49"/>
    </row>
    <row r="4" spans="1:9" ht="16.5" customHeight="1">
      <c r="A4" s="89" t="s">
        <v>25</v>
      </c>
      <c r="B4" s="90"/>
      <c r="C4" s="91"/>
      <c r="D4" s="89" t="s">
        <v>26</v>
      </c>
      <c r="E4" s="92"/>
      <c r="F4" s="91"/>
      <c r="G4" s="91"/>
      <c r="H4" s="89" t="s">
        <v>1</v>
      </c>
      <c r="I4" s="92"/>
    </row>
    <row r="5" spans="1:9" ht="16.5" customHeight="1">
      <c r="A5" s="93" t="s">
        <v>81</v>
      </c>
      <c r="B5" s="91"/>
      <c r="C5" s="91"/>
      <c r="D5" s="89" t="s">
        <v>92</v>
      </c>
      <c r="E5" s="92"/>
      <c r="F5" s="91"/>
      <c r="G5" s="91"/>
      <c r="H5" s="93" t="s">
        <v>88</v>
      </c>
      <c r="I5" s="91"/>
    </row>
    <row r="6" spans="1:9" ht="16.5" customHeight="1">
      <c r="A6" s="93" t="s">
        <v>86</v>
      </c>
      <c r="B6" s="91"/>
      <c r="C6" s="91"/>
      <c r="D6" s="89" t="s">
        <v>93</v>
      </c>
      <c r="E6" s="92"/>
      <c r="F6" s="91"/>
      <c r="G6" s="91"/>
      <c r="H6" s="93" t="s">
        <v>131</v>
      </c>
      <c r="I6" s="91"/>
    </row>
    <row r="7" spans="1:9" ht="13.5" customHeight="1">
      <c r="A7" s="91"/>
      <c r="B7" s="91"/>
      <c r="C7" s="91"/>
      <c r="D7" s="94"/>
      <c r="E7" s="91"/>
      <c r="F7" s="91"/>
      <c r="G7" s="91"/>
      <c r="H7" s="93"/>
      <c r="I7" s="91"/>
    </row>
    <row r="8" spans="1:9" ht="16.5" customHeight="1">
      <c r="A8" s="93" t="s">
        <v>105</v>
      </c>
      <c r="B8" s="95"/>
      <c r="C8" s="91"/>
      <c r="D8" s="91"/>
      <c r="E8" s="91"/>
      <c r="F8" s="91"/>
      <c r="G8" s="91"/>
      <c r="H8" s="93" t="s">
        <v>89</v>
      </c>
      <c r="I8" s="91"/>
    </row>
    <row r="9" spans="1:9" ht="16.5" customHeight="1">
      <c r="A9" s="3"/>
      <c r="B9" s="3"/>
      <c r="C9" s="3"/>
      <c r="D9" s="3"/>
      <c r="E9" s="3"/>
      <c r="F9" s="3"/>
      <c r="G9" s="3"/>
      <c r="H9" s="3"/>
      <c r="I9" s="21"/>
    </row>
    <row r="10" spans="1:9" ht="25.5">
      <c r="A10" s="22" t="s">
        <v>2</v>
      </c>
      <c r="B10" s="23" t="s">
        <v>5</v>
      </c>
      <c r="C10" s="24" t="s">
        <v>8</v>
      </c>
      <c r="D10" s="52" t="s">
        <v>6</v>
      </c>
      <c r="E10" s="50" t="s">
        <v>3</v>
      </c>
      <c r="F10" s="53" t="s">
        <v>4</v>
      </c>
      <c r="G10" s="24" t="s">
        <v>8</v>
      </c>
      <c r="H10" s="52" t="s">
        <v>6</v>
      </c>
      <c r="I10" s="50" t="s">
        <v>3</v>
      </c>
    </row>
    <row r="11" spans="1:9" ht="16.5" customHeight="1">
      <c r="A11" s="25"/>
      <c r="B11" s="34"/>
      <c r="C11" s="43"/>
      <c r="D11" s="35"/>
      <c r="E11" s="77" t="s">
        <v>84</v>
      </c>
      <c r="F11" s="78"/>
      <c r="G11" s="72"/>
      <c r="H11" s="72"/>
      <c r="I11" s="71" t="s">
        <v>87</v>
      </c>
    </row>
    <row r="12" spans="1:9" ht="16.5" customHeight="1">
      <c r="A12" s="25" t="s">
        <v>10</v>
      </c>
      <c r="B12" s="70" t="s">
        <v>94</v>
      </c>
      <c r="C12" s="69">
        <v>1118</v>
      </c>
      <c r="D12" s="76">
        <v>2.17</v>
      </c>
      <c r="E12" s="77" t="s">
        <v>80</v>
      </c>
      <c r="F12" s="70" t="s">
        <v>95</v>
      </c>
      <c r="G12" s="69">
        <v>163</v>
      </c>
      <c r="H12" s="76">
        <v>0.41</v>
      </c>
      <c r="I12" s="77" t="s">
        <v>80</v>
      </c>
    </row>
    <row r="13" spans="1:9" ht="16.5" customHeight="1">
      <c r="A13" s="37"/>
      <c r="B13" s="37"/>
      <c r="C13" s="71"/>
      <c r="D13" s="38"/>
      <c r="E13" s="77" t="s">
        <v>107</v>
      </c>
      <c r="F13" s="79"/>
      <c r="G13" s="71" t="s">
        <v>24</v>
      </c>
      <c r="H13" s="71"/>
      <c r="I13" s="71" t="s">
        <v>119</v>
      </c>
    </row>
    <row r="14" spans="1:9" ht="16.5" customHeight="1">
      <c r="A14" s="25"/>
      <c r="B14" s="34"/>
      <c r="C14" s="69"/>
      <c r="D14" s="36"/>
      <c r="E14" s="77" t="s">
        <v>108</v>
      </c>
      <c r="F14" s="70"/>
      <c r="G14" s="70"/>
      <c r="H14" s="70"/>
      <c r="I14" s="71" t="s">
        <v>120</v>
      </c>
    </row>
    <row r="15" spans="1:9" ht="16.5" customHeight="1">
      <c r="A15" s="25" t="s">
        <v>77</v>
      </c>
      <c r="B15" s="69" t="s">
        <v>96</v>
      </c>
      <c r="C15" s="69">
        <v>57</v>
      </c>
      <c r="D15" s="73">
        <v>0.07</v>
      </c>
      <c r="E15" s="77" t="s">
        <v>80</v>
      </c>
      <c r="F15" s="70" t="s">
        <v>97</v>
      </c>
      <c r="G15" s="69">
        <v>5</v>
      </c>
      <c r="H15" s="76">
        <v>0.01</v>
      </c>
      <c r="I15" s="77" t="s">
        <v>80</v>
      </c>
    </row>
    <row r="16" spans="1:9" ht="16.5" customHeight="1">
      <c r="A16" s="26"/>
      <c r="B16" s="37"/>
      <c r="C16" s="71"/>
      <c r="D16" s="38"/>
      <c r="E16" s="71" t="s">
        <v>109</v>
      </c>
      <c r="F16" s="79"/>
      <c r="G16" s="71"/>
      <c r="H16" s="71"/>
      <c r="I16" s="77" t="s">
        <v>123</v>
      </c>
    </row>
    <row r="17" spans="1:9" ht="16.5" customHeight="1">
      <c r="A17" s="39"/>
      <c r="B17" s="39"/>
      <c r="C17" s="72"/>
      <c r="D17" s="40"/>
      <c r="E17" s="77" t="s">
        <v>110</v>
      </c>
      <c r="F17" s="70"/>
      <c r="G17" s="69"/>
      <c r="H17" s="76"/>
      <c r="I17" s="71" t="s">
        <v>124</v>
      </c>
    </row>
    <row r="18" spans="1:9" ht="16.5" customHeight="1">
      <c r="A18" s="34" t="s">
        <v>22</v>
      </c>
      <c r="B18" s="70" t="s">
        <v>98</v>
      </c>
      <c r="C18" s="69">
        <v>271</v>
      </c>
      <c r="D18" s="76">
        <v>0.33</v>
      </c>
      <c r="E18" s="77" t="s">
        <v>80</v>
      </c>
      <c r="F18" s="70" t="s">
        <v>96</v>
      </c>
      <c r="G18" s="69">
        <v>57</v>
      </c>
      <c r="H18" s="76">
        <v>0.14</v>
      </c>
      <c r="I18" s="69" t="s">
        <v>80</v>
      </c>
    </row>
    <row r="19" spans="1:9" ht="17.25" customHeight="1">
      <c r="A19" s="37"/>
      <c r="B19" s="37"/>
      <c r="C19" s="69"/>
      <c r="D19" s="74"/>
      <c r="E19" s="71" t="s">
        <v>111</v>
      </c>
      <c r="F19" s="79"/>
      <c r="G19" s="71"/>
      <c r="H19" s="71"/>
      <c r="I19" s="77" t="s">
        <v>121</v>
      </c>
    </row>
    <row r="20" spans="1:9" s="43" customFormat="1" ht="16.5" customHeight="1">
      <c r="A20" s="96"/>
      <c r="B20" s="39"/>
      <c r="C20" s="72"/>
      <c r="D20" s="75"/>
      <c r="E20" s="77" t="s">
        <v>112</v>
      </c>
      <c r="F20" s="78"/>
      <c r="G20" s="72"/>
      <c r="H20" s="72"/>
      <c r="I20" s="71" t="s">
        <v>111</v>
      </c>
    </row>
    <row r="21" spans="1:9" s="43" customFormat="1" ht="16.5" customHeight="1">
      <c r="A21" s="25" t="s">
        <v>90</v>
      </c>
      <c r="B21" s="69" t="s">
        <v>99</v>
      </c>
      <c r="C21" s="69">
        <v>1020</v>
      </c>
      <c r="D21" s="73">
        <v>2.05</v>
      </c>
      <c r="E21" s="77" t="s">
        <v>80</v>
      </c>
      <c r="F21" s="70" t="s">
        <v>91</v>
      </c>
      <c r="G21" s="69">
        <v>201</v>
      </c>
      <c r="H21" s="76">
        <v>0.5</v>
      </c>
      <c r="I21" s="77" t="s">
        <v>83</v>
      </c>
    </row>
    <row r="22" spans="1:9" s="43" customFormat="1" ht="15.75" customHeight="1">
      <c r="A22" s="26"/>
      <c r="B22" s="37"/>
      <c r="C22" s="71"/>
      <c r="D22" s="74"/>
      <c r="E22" s="71" t="s">
        <v>113</v>
      </c>
      <c r="F22" s="79"/>
      <c r="G22" s="71"/>
      <c r="H22" s="71"/>
      <c r="I22" s="77" t="s">
        <v>122</v>
      </c>
    </row>
    <row r="23" spans="1:9" ht="16.5" customHeight="1">
      <c r="A23" s="25"/>
      <c r="B23" s="41"/>
      <c r="C23" s="72"/>
      <c r="D23" s="75"/>
      <c r="E23" s="80" t="s">
        <v>114</v>
      </c>
      <c r="F23" s="78"/>
      <c r="G23" s="72"/>
      <c r="H23" s="72"/>
      <c r="I23" s="71" t="s">
        <v>125</v>
      </c>
    </row>
    <row r="24" spans="1:9" ht="16.5" customHeight="1">
      <c r="A24" s="25" t="s">
        <v>23</v>
      </c>
      <c r="B24" s="70" t="s">
        <v>100</v>
      </c>
      <c r="C24" s="69">
        <v>173</v>
      </c>
      <c r="D24" s="76">
        <v>0.21</v>
      </c>
      <c r="E24" s="77" t="s">
        <v>80</v>
      </c>
      <c r="F24" s="70" t="s">
        <v>101</v>
      </c>
      <c r="G24" s="69">
        <v>13</v>
      </c>
      <c r="H24" s="76">
        <v>0.03</v>
      </c>
      <c r="I24" s="76" t="s">
        <v>83</v>
      </c>
    </row>
    <row r="25" spans="1:9" ht="16.5" customHeight="1">
      <c r="A25" s="26"/>
      <c r="B25" s="42"/>
      <c r="C25" s="71"/>
      <c r="D25" s="74"/>
      <c r="E25" s="71" t="s">
        <v>115</v>
      </c>
      <c r="F25" s="79"/>
      <c r="G25" s="71"/>
      <c r="H25" s="71"/>
      <c r="I25" s="77" t="s">
        <v>126</v>
      </c>
    </row>
    <row r="26" spans="1:9" ht="15.75" customHeight="1">
      <c r="A26" s="25"/>
      <c r="B26" s="41"/>
      <c r="C26" s="72"/>
      <c r="D26" s="75"/>
      <c r="E26" s="77" t="s">
        <v>116</v>
      </c>
      <c r="F26" s="78"/>
      <c r="G26" s="72"/>
      <c r="H26" s="72"/>
      <c r="I26" s="71" t="s">
        <v>127</v>
      </c>
    </row>
    <row r="27" spans="1:9" ht="16.5" customHeight="1">
      <c r="A27" s="34" t="s">
        <v>9</v>
      </c>
      <c r="B27" s="70" t="s">
        <v>104</v>
      </c>
      <c r="C27" s="69">
        <v>1495</v>
      </c>
      <c r="D27" s="73">
        <v>3.02</v>
      </c>
      <c r="E27" s="77" t="s">
        <v>80</v>
      </c>
      <c r="F27" s="70" t="s">
        <v>106</v>
      </c>
      <c r="G27" s="69">
        <v>619</v>
      </c>
      <c r="H27" s="76">
        <v>2.35</v>
      </c>
      <c r="I27" s="77" t="s">
        <v>80</v>
      </c>
    </row>
    <row r="28" spans="1:9" ht="16.5" customHeight="1">
      <c r="A28" s="37"/>
      <c r="B28" s="42"/>
      <c r="C28" s="71"/>
      <c r="D28" s="73"/>
      <c r="E28" s="77" t="s">
        <v>117</v>
      </c>
      <c r="F28" s="70"/>
      <c r="G28" s="69" t="s">
        <v>0</v>
      </c>
      <c r="H28" s="69"/>
      <c r="I28" s="71" t="s">
        <v>128</v>
      </c>
    </row>
    <row r="29" spans="1:9" ht="14.25">
      <c r="A29" s="25"/>
      <c r="B29" s="41"/>
      <c r="C29" s="72"/>
      <c r="D29" s="75"/>
      <c r="E29" s="81" t="s">
        <v>118</v>
      </c>
      <c r="F29" s="72"/>
      <c r="G29" s="82"/>
      <c r="H29" s="72"/>
      <c r="I29" s="79" t="s">
        <v>129</v>
      </c>
    </row>
    <row r="30" spans="1:9" ht="16.5" customHeight="1">
      <c r="A30" s="25" t="s">
        <v>29</v>
      </c>
      <c r="B30" s="70" t="s">
        <v>102</v>
      </c>
      <c r="C30" s="69">
        <v>235</v>
      </c>
      <c r="D30" s="73">
        <v>0.29</v>
      </c>
      <c r="E30" s="83" t="s">
        <v>80</v>
      </c>
      <c r="F30" s="69" t="s">
        <v>103</v>
      </c>
      <c r="G30" s="84">
        <v>32</v>
      </c>
      <c r="H30" s="85">
        <v>0.08</v>
      </c>
      <c r="I30" s="86" t="s">
        <v>80</v>
      </c>
    </row>
    <row r="31" spans="1:9" ht="14.25" customHeight="1">
      <c r="A31" s="26"/>
      <c r="B31" s="42" t="s">
        <v>82</v>
      </c>
      <c r="C31" s="37"/>
      <c r="D31" s="74"/>
      <c r="E31" s="83" t="s">
        <v>85</v>
      </c>
      <c r="F31" s="71"/>
      <c r="G31" s="87"/>
      <c r="H31" s="88" t="s">
        <v>82</v>
      </c>
      <c r="I31" s="86" t="s">
        <v>130</v>
      </c>
    </row>
    <row r="32" spans="1:9" ht="15.75">
      <c r="A32" s="3"/>
      <c r="B32" s="67" t="s">
        <v>7</v>
      </c>
      <c r="C32" s="65">
        <f>SUM(C12:C31)</f>
        <v>4369</v>
      </c>
      <c r="D32" s="3"/>
      <c r="E32" s="49"/>
      <c r="F32" s="68" t="s">
        <v>7</v>
      </c>
      <c r="G32" s="66">
        <f>SUM(G11:G31)</f>
        <v>1090</v>
      </c>
      <c r="I32" s="49"/>
    </row>
    <row r="33" spans="1:9" ht="12.75">
      <c r="A33" s="3"/>
      <c r="B33" s="3"/>
      <c r="C33" s="3"/>
      <c r="D33" s="3"/>
      <c r="E33" s="3" t="s">
        <v>24</v>
      </c>
      <c r="F33" s="3"/>
      <c r="G33" s="3"/>
      <c r="H33" s="3"/>
      <c r="I33" s="3"/>
    </row>
    <row r="34" spans="2:9" ht="15">
      <c r="B34" s="4"/>
      <c r="C34" s="4"/>
      <c r="D34" s="4"/>
      <c r="E34" s="4"/>
      <c r="F34" s="4"/>
      <c r="G34" s="4"/>
      <c r="H34" s="4"/>
      <c r="I34" s="3"/>
    </row>
    <row r="35" spans="2:9" ht="15.75">
      <c r="B35" s="17"/>
      <c r="C35" s="17"/>
      <c r="D35" s="17"/>
      <c r="E35" s="17"/>
      <c r="F35" s="17"/>
      <c r="G35" s="17"/>
      <c r="H35" s="17"/>
      <c r="I35" s="17"/>
    </row>
    <row r="36" spans="2:9" ht="15.75">
      <c r="B36" s="17"/>
      <c r="C36" s="17"/>
      <c r="D36" s="17"/>
      <c r="E36" s="17"/>
      <c r="F36" s="17"/>
      <c r="G36" s="17"/>
      <c r="H36" s="17"/>
      <c r="I36" s="17"/>
    </row>
    <row r="37" spans="2:9" ht="15.75">
      <c r="B37" s="17"/>
      <c r="C37" s="17"/>
      <c r="D37" s="17"/>
      <c r="E37" s="15"/>
      <c r="F37" s="17"/>
      <c r="G37" s="17"/>
      <c r="H37" s="17"/>
      <c r="I37" s="17"/>
    </row>
    <row r="38" ht="12.75">
      <c r="E38" s="16"/>
    </row>
    <row r="39" ht="12.75">
      <c r="E39" s="15"/>
    </row>
    <row r="40" ht="12.75">
      <c r="E40" s="16"/>
    </row>
    <row r="41" ht="12.75">
      <c r="E41" s="16"/>
    </row>
    <row r="42" spans="1:5" ht="12.75">
      <c r="A42" s="16"/>
      <c r="E42" s="15"/>
    </row>
    <row r="43" ht="12.75">
      <c r="A43" s="15"/>
    </row>
    <row r="45" spans="1:9" ht="12.75">
      <c r="A45" s="55"/>
      <c r="B45" s="19"/>
      <c r="C45" s="16"/>
      <c r="D45" s="27"/>
      <c r="E45" s="20"/>
      <c r="F45" s="20"/>
      <c r="H45" s="18"/>
      <c r="I45" s="3"/>
    </row>
    <row r="46" spans="1:9" ht="12.75">
      <c r="A46" s="44"/>
      <c r="B46" s="45"/>
      <c r="C46" s="43"/>
      <c r="D46" s="44"/>
      <c r="E46" s="46"/>
      <c r="F46" s="43"/>
      <c r="G46" s="43"/>
      <c r="H46" s="44"/>
      <c r="I46" s="46"/>
    </row>
    <row r="47" spans="1:9" ht="12.75">
      <c r="A47" s="47"/>
      <c r="B47" s="43"/>
      <c r="C47" s="43"/>
      <c r="D47" s="44"/>
      <c r="E47" s="46"/>
      <c r="F47" s="43"/>
      <c r="G47" s="43"/>
      <c r="H47" s="47"/>
      <c r="I47" s="43"/>
    </row>
    <row r="48" spans="1:9" ht="12.75">
      <c r="A48" s="47"/>
      <c r="B48" s="43"/>
      <c r="C48" s="43"/>
      <c r="D48" s="44"/>
      <c r="E48" s="46"/>
      <c r="F48" s="43"/>
      <c r="G48" s="43"/>
      <c r="H48" s="47"/>
      <c r="I48" s="43"/>
    </row>
    <row r="49" spans="1:9" ht="12.75">
      <c r="A49" s="43"/>
      <c r="B49" s="43"/>
      <c r="C49" s="43"/>
      <c r="D49" s="51"/>
      <c r="E49" s="43"/>
      <c r="F49" s="43"/>
      <c r="G49" s="43"/>
      <c r="H49" s="47"/>
      <c r="I49" s="43"/>
    </row>
    <row r="50" spans="1:9" ht="12.75">
      <c r="A50" s="47"/>
      <c r="B50" s="48"/>
      <c r="C50" s="43"/>
      <c r="D50" s="43"/>
      <c r="E50" s="43"/>
      <c r="F50" s="43"/>
      <c r="G50" s="43"/>
      <c r="H50" s="47"/>
      <c r="I50" s="43"/>
    </row>
    <row r="51" spans="1:9" ht="12.75">
      <c r="A51" s="15"/>
      <c r="B51" s="3"/>
      <c r="C51" s="3"/>
      <c r="D51" s="3"/>
      <c r="E51" s="3"/>
      <c r="F51" s="3"/>
      <c r="G51" s="3"/>
      <c r="H51" s="3"/>
      <c r="I51" s="21"/>
    </row>
    <row r="52" spans="1:9" ht="12.75">
      <c r="A52" s="15"/>
      <c r="B52" s="56"/>
      <c r="C52" s="56"/>
      <c r="D52" s="57"/>
      <c r="E52" s="54"/>
      <c r="F52" s="56"/>
      <c r="G52" s="56"/>
      <c r="H52" s="57"/>
      <c r="I52" s="54"/>
    </row>
    <row r="53" spans="1:9" ht="12.75">
      <c r="A53" s="54"/>
      <c r="B53" s="54"/>
      <c r="C53" s="58"/>
      <c r="D53" s="54"/>
      <c r="E53" s="54"/>
      <c r="F53" s="54"/>
      <c r="G53" s="54"/>
      <c r="H53" s="54"/>
      <c r="I53" s="54"/>
    </row>
    <row r="54" spans="1:9" ht="12.75">
      <c r="A54" s="54"/>
      <c r="B54" s="54"/>
      <c r="C54" s="54"/>
      <c r="D54" s="59"/>
      <c r="E54" s="54"/>
      <c r="F54" s="54"/>
      <c r="G54" s="54"/>
      <c r="H54" s="59"/>
      <c r="I54" s="54"/>
    </row>
    <row r="55" spans="1:9" ht="12.75">
      <c r="A55" s="54"/>
      <c r="B55" s="54"/>
      <c r="C55" s="54"/>
      <c r="D55" s="54"/>
      <c r="E55" s="54"/>
      <c r="F55" s="54"/>
      <c r="G55" s="54"/>
      <c r="H55" s="54"/>
      <c r="I55" s="54"/>
    </row>
    <row r="56" spans="1:9" ht="12.75">
      <c r="A56" s="54"/>
      <c r="B56" s="54"/>
      <c r="C56" s="54"/>
      <c r="D56" s="54"/>
      <c r="E56" s="54"/>
      <c r="F56" s="54"/>
      <c r="G56" s="54"/>
      <c r="H56" s="54"/>
      <c r="I56" s="54"/>
    </row>
    <row r="57" spans="1:9" ht="12.75">
      <c r="A57" s="15"/>
      <c r="B57" s="54"/>
      <c r="C57" s="54"/>
      <c r="D57" s="59"/>
      <c r="E57" s="54"/>
      <c r="F57" s="54"/>
      <c r="G57" s="54"/>
      <c r="H57" s="59"/>
      <c r="I57" s="54"/>
    </row>
    <row r="58" spans="1:9" ht="12.75">
      <c r="A58" s="15"/>
      <c r="B58" s="54"/>
      <c r="C58" s="54"/>
      <c r="D58" s="54"/>
      <c r="E58" s="54"/>
      <c r="F58" s="54"/>
      <c r="G58" s="54"/>
      <c r="H58" s="54"/>
      <c r="I58" s="54"/>
    </row>
    <row r="59" spans="1:9" ht="12.75">
      <c r="A59" s="54"/>
      <c r="B59" s="54"/>
      <c r="C59" s="54"/>
      <c r="D59" s="54"/>
      <c r="E59" s="54"/>
      <c r="F59" s="54"/>
      <c r="G59" s="54"/>
      <c r="H59" s="54"/>
      <c r="I59" s="54"/>
    </row>
    <row r="60" spans="1:9" ht="12.75">
      <c r="A60" s="54"/>
      <c r="B60" s="54"/>
      <c r="C60" s="54"/>
      <c r="D60" s="59"/>
      <c r="E60" s="54"/>
      <c r="F60" s="54"/>
      <c r="G60" s="54"/>
      <c r="H60" s="59"/>
      <c r="I60" s="54"/>
    </row>
    <row r="61" spans="1:9" ht="12.75">
      <c r="A61" s="54"/>
      <c r="B61" s="54"/>
      <c r="C61" s="54"/>
      <c r="D61" s="54"/>
      <c r="E61" s="54"/>
      <c r="F61" s="54"/>
      <c r="G61" s="54"/>
      <c r="H61" s="54"/>
      <c r="I61" s="54"/>
    </row>
    <row r="62" spans="1:9" ht="12.75">
      <c r="A62" s="54"/>
      <c r="B62" s="54"/>
      <c r="C62" s="54"/>
      <c r="D62" s="54"/>
      <c r="E62" s="54"/>
      <c r="F62" s="54"/>
      <c r="G62" s="54"/>
      <c r="H62" s="54"/>
      <c r="I62" s="54"/>
    </row>
    <row r="63" spans="1:9" ht="12.75">
      <c r="A63" s="54"/>
      <c r="B63" s="54"/>
      <c r="C63" s="54"/>
      <c r="D63" s="59"/>
      <c r="E63" s="54"/>
      <c r="F63" s="54"/>
      <c r="G63" s="54"/>
      <c r="H63" s="59"/>
      <c r="I63" s="54"/>
    </row>
    <row r="64" spans="1:9" ht="12.75">
      <c r="A64" s="54"/>
      <c r="B64" s="54"/>
      <c r="C64" s="54"/>
      <c r="D64" s="54"/>
      <c r="E64" s="54"/>
      <c r="F64" s="54"/>
      <c r="G64" s="54"/>
      <c r="H64" s="54"/>
      <c r="I64" s="54"/>
    </row>
    <row r="65" spans="1:9" ht="12.75">
      <c r="A65" s="15"/>
      <c r="B65" s="54"/>
      <c r="C65" s="54"/>
      <c r="D65" s="54"/>
      <c r="E65" s="54"/>
      <c r="F65" s="54"/>
      <c r="G65" s="54"/>
      <c r="H65" s="54"/>
      <c r="I65" s="54"/>
    </row>
    <row r="66" spans="1:9" ht="12.75">
      <c r="A66" s="15"/>
      <c r="B66" s="54"/>
      <c r="C66" s="54"/>
      <c r="D66" s="59"/>
      <c r="E66" s="54"/>
      <c r="F66" s="54"/>
      <c r="G66" s="54"/>
      <c r="H66" s="59"/>
      <c r="I66" s="54"/>
    </row>
    <row r="67" spans="1:9" ht="12.75">
      <c r="A67" s="15"/>
      <c r="B67" s="54"/>
      <c r="C67" s="54"/>
      <c r="D67" s="54"/>
      <c r="E67" s="54"/>
      <c r="F67" s="54"/>
      <c r="G67" s="54"/>
      <c r="H67" s="54"/>
      <c r="I67" s="54"/>
    </row>
    <row r="68" spans="1:9" ht="12.75">
      <c r="A68" s="15"/>
      <c r="B68" s="54"/>
      <c r="C68" s="54"/>
      <c r="D68" s="54"/>
      <c r="E68" s="54"/>
      <c r="F68" s="54"/>
      <c r="G68" s="54"/>
      <c r="H68" s="54"/>
      <c r="I68" s="54"/>
    </row>
    <row r="69" spans="1:9" ht="12.75">
      <c r="A69" s="15"/>
      <c r="B69" s="54"/>
      <c r="C69" s="54"/>
      <c r="D69" s="59"/>
      <c r="E69" s="54"/>
      <c r="F69" s="54"/>
      <c r="G69" s="54"/>
      <c r="H69" s="59"/>
      <c r="I69" s="54"/>
    </row>
    <row r="70" spans="1:9" ht="12.75">
      <c r="A70" s="15"/>
      <c r="B70" s="54"/>
      <c r="C70" s="54"/>
      <c r="D70" s="59"/>
      <c r="E70" s="54"/>
      <c r="F70" s="54"/>
      <c r="G70" s="54"/>
      <c r="H70" s="54"/>
      <c r="I70" s="54"/>
    </row>
    <row r="71" spans="1:9" ht="12.75">
      <c r="A71" s="15"/>
      <c r="B71" s="54"/>
      <c r="C71" s="54"/>
      <c r="D71" s="54"/>
      <c r="E71" s="59"/>
      <c r="F71" s="54"/>
      <c r="G71" s="54"/>
      <c r="H71" s="54"/>
      <c r="I71" s="54"/>
    </row>
    <row r="72" spans="1:9" ht="12.75">
      <c r="A72" s="15"/>
      <c r="B72" s="54"/>
      <c r="C72" s="54"/>
      <c r="D72" s="59"/>
      <c r="E72" s="54"/>
      <c r="F72" s="54"/>
      <c r="G72" s="54"/>
      <c r="H72" s="60"/>
      <c r="I72" s="54"/>
    </row>
    <row r="73" spans="1:9" ht="12.75">
      <c r="A73" s="15"/>
      <c r="B73" s="54"/>
      <c r="C73" s="54"/>
      <c r="D73" s="54"/>
      <c r="E73" s="54"/>
      <c r="F73" s="54"/>
      <c r="G73" s="61"/>
      <c r="H73" s="61"/>
      <c r="I73" s="54"/>
    </row>
    <row r="74" spans="1:9" ht="12.75">
      <c r="A74" s="15"/>
      <c r="B74" s="15"/>
      <c r="C74" s="15"/>
      <c r="D74" s="15"/>
      <c r="E74" s="54"/>
      <c r="F74" s="15"/>
      <c r="G74" s="15"/>
      <c r="H74" s="16"/>
      <c r="I74" s="54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2:9" ht="15">
      <c r="B76" s="4"/>
      <c r="C76" s="4"/>
      <c r="D76" s="4"/>
      <c r="E76" s="4"/>
      <c r="F76" s="4"/>
      <c r="G76" s="4"/>
      <c r="H76" s="4"/>
      <c r="I76" s="3"/>
    </row>
  </sheetData>
  <sheetProtection/>
  <printOptions/>
  <pageMargins left="0.59" right="0.33" top="0.83" bottom="0.5" header="0.29" footer="0.5"/>
  <pageSetup horizontalDpi="180" verticalDpi="180" orientation="landscape" paperSize="5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A35"/>
  <sheetViews>
    <sheetView zoomScalePageLayoutView="0" workbookViewId="0" topLeftCell="A1">
      <selection activeCell="E6" sqref="E6"/>
    </sheetView>
  </sheetViews>
  <sheetFormatPr defaultColWidth="9.140625" defaultRowHeight="12.75"/>
  <cols>
    <col min="4" max="4" width="12.57421875" style="0" customWidth="1"/>
  </cols>
  <sheetData>
    <row r="3" ht="12.75">
      <c r="C3" s="8"/>
    </row>
    <row r="4" ht="12.75">
      <c r="D4" t="s">
        <v>79</v>
      </c>
    </row>
    <row r="5" spans="2:5" ht="18">
      <c r="B5" s="9"/>
      <c r="C5" s="9"/>
      <c r="D5" s="9"/>
      <c r="E5" s="10"/>
    </row>
    <row r="6" spans="3:5" ht="15">
      <c r="C6" s="11" t="s">
        <v>36</v>
      </c>
      <c r="D6" s="11">
        <v>811038.6</v>
      </c>
      <c r="E6" s="32">
        <f>D6/D13*100</f>
        <v>42.451112098158625</v>
      </c>
    </row>
    <row r="7" spans="3:5" ht="12.75">
      <c r="C7" s="10" t="s">
        <v>37</v>
      </c>
      <c r="D7" s="10">
        <v>302092.2</v>
      </c>
      <c r="E7" s="32">
        <f>D7/D13*100</f>
        <v>15.81200925107554</v>
      </c>
    </row>
    <row r="8" spans="3:5" ht="12.75">
      <c r="C8" t="s">
        <v>57</v>
      </c>
      <c r="D8">
        <v>96806.3</v>
      </c>
      <c r="E8" s="32">
        <f>D8/D13*100</f>
        <v>5.0670030909847865</v>
      </c>
    </row>
    <row r="9" spans="3:5" ht="12.75">
      <c r="C9" t="s">
        <v>58</v>
      </c>
      <c r="D9">
        <v>52333.8</v>
      </c>
      <c r="E9" s="32">
        <f>D9/D13*100</f>
        <v>2.739238317784892</v>
      </c>
    </row>
    <row r="10" spans="1:7" ht="12.75">
      <c r="A10" s="13"/>
      <c r="B10" s="13"/>
      <c r="C10" s="13" t="s">
        <v>55</v>
      </c>
      <c r="D10" s="13">
        <v>353347.4</v>
      </c>
      <c r="E10" s="32">
        <f>D10/D13*100</f>
        <v>18.494791847136373</v>
      </c>
      <c r="F10" s="13"/>
      <c r="G10" s="13"/>
    </row>
    <row r="11" spans="3:5" ht="12.75">
      <c r="C11" s="31" t="s">
        <v>78</v>
      </c>
      <c r="D11" s="31">
        <v>13137.9</v>
      </c>
      <c r="E11" s="32">
        <f>D11/D13*100</f>
        <v>0.6876595831991205</v>
      </c>
    </row>
    <row r="12" spans="3:9" ht="12.75">
      <c r="C12" s="31" t="s">
        <v>56</v>
      </c>
      <c r="D12" s="31">
        <f>I14</f>
        <v>281767.6</v>
      </c>
      <c r="E12" s="32">
        <f>D12/D13*100</f>
        <v>14.748185811660653</v>
      </c>
      <c r="I12">
        <v>258583.6</v>
      </c>
    </row>
    <row r="13" spans="1:23" ht="12.75">
      <c r="A13" s="13"/>
      <c r="B13" s="13"/>
      <c r="C13" s="13"/>
      <c r="D13" s="13">
        <f>SUM(D6:D12)</f>
        <v>1910523.8000000003</v>
      </c>
      <c r="E13">
        <f>D13/D13*100</f>
        <v>100</v>
      </c>
      <c r="F13" s="33">
        <f>SUM(E6:E12)</f>
        <v>99.99999999999999</v>
      </c>
      <c r="G13" s="13"/>
      <c r="I13">
        <v>23184</v>
      </c>
      <c r="U13" t="s">
        <v>27</v>
      </c>
      <c r="W13" s="8" t="s">
        <v>11</v>
      </c>
    </row>
    <row r="14" ht="12.75">
      <c r="I14">
        <f>I12+I13</f>
        <v>281767.6</v>
      </c>
    </row>
    <row r="15" spans="22:25" ht="18">
      <c r="V15" s="9" t="s">
        <v>13</v>
      </c>
      <c r="W15" s="9"/>
      <c r="X15" s="9"/>
      <c r="Y15" s="10"/>
    </row>
    <row r="16" spans="5:24" ht="15">
      <c r="E16" s="13"/>
      <c r="F16" s="13"/>
      <c r="G16" s="30"/>
      <c r="W16" s="11" t="s">
        <v>14</v>
      </c>
      <c r="X16" s="11"/>
    </row>
    <row r="17" spans="23:25" ht="12.75">
      <c r="W17" s="10" t="s">
        <v>12</v>
      </c>
      <c r="X17" s="10"/>
      <c r="Y17" s="10"/>
    </row>
    <row r="18" spans="3:7" ht="12.75">
      <c r="C18" s="13"/>
      <c r="D18" s="13"/>
      <c r="E18" s="13"/>
      <c r="F18" s="13"/>
      <c r="G18" s="13"/>
    </row>
    <row r="20" spans="21:27" ht="12.75">
      <c r="U20" s="13" t="s">
        <v>15</v>
      </c>
      <c r="V20" s="13"/>
      <c r="W20" s="12"/>
      <c r="X20" s="12"/>
      <c r="Y20" s="12"/>
      <c r="Z20" s="12"/>
      <c r="AA20" s="12"/>
    </row>
    <row r="21" spans="4:8" ht="12.75">
      <c r="D21" s="13"/>
      <c r="E21" s="13"/>
      <c r="F21" s="13"/>
      <c r="G21" s="13"/>
      <c r="H21" s="13"/>
    </row>
    <row r="22" spans="21:27" ht="12.75">
      <c r="U22" s="12"/>
      <c r="V22" s="12"/>
      <c r="W22" s="12"/>
      <c r="X22" s="12"/>
      <c r="Y22" s="12"/>
      <c r="Z22" s="12"/>
      <c r="AA22" s="12"/>
    </row>
    <row r="23" spans="5:7" ht="12.75">
      <c r="E23" s="13"/>
      <c r="F23" s="13"/>
      <c r="G23" s="13"/>
    </row>
    <row r="25" spans="5:27" ht="12.75">
      <c r="E25" s="13"/>
      <c r="F25" s="13"/>
      <c r="G25" s="13"/>
      <c r="U25" t="s">
        <v>16</v>
      </c>
      <c r="Y25" s="12"/>
      <c r="Z25" s="12"/>
      <c r="AA25" s="14" t="s">
        <v>17</v>
      </c>
    </row>
    <row r="26" spans="5:7" ht="12.75">
      <c r="E26" s="7"/>
      <c r="F26" s="7"/>
      <c r="G26" s="7"/>
    </row>
    <row r="27" spans="21:27" ht="12.75">
      <c r="U27" t="s">
        <v>18</v>
      </c>
      <c r="W27" s="12"/>
      <c r="X27" s="12"/>
      <c r="Y27" s="12" t="s">
        <v>19</v>
      </c>
      <c r="Z27" s="12"/>
      <c r="AA27" s="12"/>
    </row>
    <row r="30" spans="21:27" ht="12.75">
      <c r="U30" t="s">
        <v>20</v>
      </c>
      <c r="X30" s="12"/>
      <c r="Y30" s="12"/>
      <c r="Z30" s="12"/>
      <c r="AA30" s="12"/>
    </row>
    <row r="32" spans="25:27" ht="12.75">
      <c r="Y32" s="12" t="s">
        <v>19</v>
      </c>
      <c r="Z32" s="12"/>
      <c r="AA32" s="12"/>
    </row>
    <row r="34" spans="25:27" ht="12.75">
      <c r="Y34" s="12"/>
      <c r="Z34" s="12"/>
      <c r="AA34" s="12"/>
    </row>
    <row r="35" spans="25:27" ht="12.75">
      <c r="Y35" s="7" t="s">
        <v>21</v>
      </c>
      <c r="Z35" s="7"/>
      <c r="AA35" s="7"/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6"/>
  <sheetViews>
    <sheetView zoomScalePageLayoutView="0" workbookViewId="0" topLeftCell="L1">
      <selection activeCell="U17" sqref="U17"/>
    </sheetView>
  </sheetViews>
  <sheetFormatPr defaultColWidth="9.140625" defaultRowHeight="12.75"/>
  <cols>
    <col min="2" max="2" width="1.7109375" style="0" customWidth="1"/>
    <col min="3" max="3" width="7.140625" style="0" customWidth="1"/>
    <col min="4" max="4" width="10.57421875" style="0" customWidth="1"/>
    <col min="5" max="5" width="0.9921875" style="0" customWidth="1"/>
    <col min="6" max="6" width="7.28125" style="0" customWidth="1"/>
    <col min="7" max="7" width="8.140625" style="0" customWidth="1"/>
    <col min="8" max="8" width="10.140625" style="0" customWidth="1"/>
    <col min="9" max="9" width="7.00390625" style="0" customWidth="1"/>
    <col min="10" max="10" width="7.421875" style="0" customWidth="1"/>
  </cols>
  <sheetData>
    <row r="1" ht="12.75">
      <c r="A1" t="s">
        <v>28</v>
      </c>
    </row>
    <row r="2" spans="3:25" ht="12.75">
      <c r="C2" s="8"/>
      <c r="D2" s="8"/>
      <c r="E2" s="8" t="s">
        <v>30</v>
      </c>
      <c r="F2" s="8"/>
      <c r="O2" s="8" t="s">
        <v>76</v>
      </c>
      <c r="P2" s="8"/>
      <c r="X2" s="8" t="s">
        <v>59</v>
      </c>
      <c r="Y2" s="8"/>
    </row>
    <row r="4" spans="3:28" ht="12.75">
      <c r="C4" s="28" t="s">
        <v>31</v>
      </c>
      <c r="D4" s="28" t="s">
        <v>32</v>
      </c>
      <c r="F4" s="28" t="s">
        <v>33</v>
      </c>
      <c r="G4" s="28" t="s">
        <v>31</v>
      </c>
      <c r="H4" s="28" t="s">
        <v>32</v>
      </c>
      <c r="I4" s="28" t="s">
        <v>34</v>
      </c>
      <c r="J4" s="28" t="s">
        <v>35</v>
      </c>
      <c r="M4" s="28" t="s">
        <v>60</v>
      </c>
      <c r="O4" s="28" t="s">
        <v>53</v>
      </c>
      <c r="Q4" s="28" t="s">
        <v>54</v>
      </c>
      <c r="S4" s="28" t="s">
        <v>35</v>
      </c>
      <c r="V4" s="28" t="s">
        <v>60</v>
      </c>
      <c r="X4" s="29" t="s">
        <v>53</v>
      </c>
      <c r="Y4" s="29" t="s">
        <v>53</v>
      </c>
      <c r="Z4" s="29" t="s">
        <v>54</v>
      </c>
      <c r="AA4" s="29" t="s">
        <v>54</v>
      </c>
      <c r="AB4" s="29" t="s">
        <v>35</v>
      </c>
    </row>
    <row r="5" spans="15:28" ht="12.75">
      <c r="O5" s="28" t="s">
        <v>31</v>
      </c>
      <c r="P5" s="13"/>
      <c r="Q5" s="28" t="s">
        <v>31</v>
      </c>
      <c r="R5" s="13"/>
      <c r="S5" s="28" t="s">
        <v>31</v>
      </c>
      <c r="X5" s="28" t="s">
        <v>31</v>
      </c>
      <c r="Y5" s="12" t="s">
        <v>48</v>
      </c>
      <c r="Z5" s="28" t="s">
        <v>31</v>
      </c>
      <c r="AA5" s="12" t="s">
        <v>48</v>
      </c>
      <c r="AB5" s="28" t="s">
        <v>31</v>
      </c>
    </row>
    <row r="6" spans="1:28" ht="12.75">
      <c r="A6" t="s">
        <v>36</v>
      </c>
      <c r="C6">
        <f>10290+59</f>
        <v>10349</v>
      </c>
      <c r="F6">
        <v>10349</v>
      </c>
      <c r="G6">
        <f>2785+152</f>
        <v>2937</v>
      </c>
      <c r="I6">
        <f>+G6</f>
        <v>2937</v>
      </c>
      <c r="J6">
        <f>+C6+I6</f>
        <v>13286</v>
      </c>
      <c r="M6" t="s">
        <v>36</v>
      </c>
      <c r="V6" t="s">
        <v>36</v>
      </c>
      <c r="X6">
        <v>10276</v>
      </c>
      <c r="Y6">
        <v>551146</v>
      </c>
      <c r="Z6">
        <v>3163</v>
      </c>
      <c r="AA6">
        <v>172971</v>
      </c>
      <c r="AB6">
        <f>+X6+Z6</f>
        <v>13439</v>
      </c>
    </row>
    <row r="7" spans="1:10" ht="12.75">
      <c r="A7" t="s">
        <v>37</v>
      </c>
      <c r="C7">
        <f>5567+4</f>
        <v>5571</v>
      </c>
      <c r="D7">
        <v>140</v>
      </c>
      <c r="F7">
        <f>+C7+D7</f>
        <v>5711</v>
      </c>
      <c r="G7">
        <v>881</v>
      </c>
      <c r="I7">
        <f>+G7</f>
        <v>881</v>
      </c>
      <c r="J7">
        <f>+C7+I7</f>
        <v>6452</v>
      </c>
    </row>
    <row r="8" spans="1:28" ht="12.75">
      <c r="A8" t="s">
        <v>38</v>
      </c>
      <c r="C8">
        <v>4930</v>
      </c>
      <c r="F8">
        <f>+C8+D8</f>
        <v>4930</v>
      </c>
      <c r="G8">
        <f>985+20</f>
        <v>1005</v>
      </c>
      <c r="I8">
        <f>+G8</f>
        <v>1005</v>
      </c>
      <c r="J8">
        <f>+C8+I8</f>
        <v>5935</v>
      </c>
      <c r="M8" t="s">
        <v>55</v>
      </c>
      <c r="V8" t="s">
        <v>55</v>
      </c>
      <c r="X8">
        <v>5323</v>
      </c>
      <c r="Y8">
        <v>286412</v>
      </c>
      <c r="Z8">
        <v>663</v>
      </c>
      <c r="AA8">
        <v>56196</v>
      </c>
      <c r="AB8">
        <f>+X8+Z8</f>
        <v>5986</v>
      </c>
    </row>
    <row r="9" spans="1:10" ht="12.75">
      <c r="A9" t="s">
        <v>39</v>
      </c>
      <c r="C9">
        <f>5624+105</f>
        <v>5729</v>
      </c>
      <c r="F9">
        <f>+C9+D9</f>
        <v>5729</v>
      </c>
      <c r="G9">
        <f>1122+53</f>
        <v>1175</v>
      </c>
      <c r="I9">
        <f>+G9</f>
        <v>1175</v>
      </c>
      <c r="J9">
        <f>+C9+I9</f>
        <v>6904</v>
      </c>
    </row>
    <row r="10" spans="1:28" ht="12.75">
      <c r="A10" t="s">
        <v>40</v>
      </c>
      <c r="C10">
        <v>1066</v>
      </c>
      <c r="F10">
        <f>+C10+D10</f>
        <v>1066</v>
      </c>
      <c r="G10">
        <f>174+38</f>
        <v>212</v>
      </c>
      <c r="I10">
        <f>+G10</f>
        <v>212</v>
      </c>
      <c r="J10">
        <f>+C10+I10</f>
        <v>1278</v>
      </c>
      <c r="M10" t="s">
        <v>37</v>
      </c>
      <c r="V10" t="s">
        <v>37</v>
      </c>
      <c r="X10">
        <v>3650</v>
      </c>
      <c r="Y10">
        <v>195115</v>
      </c>
      <c r="Z10">
        <v>357</v>
      </c>
      <c r="AA10">
        <v>19536</v>
      </c>
      <c r="AB10">
        <f>+X10+Z10</f>
        <v>4007</v>
      </c>
    </row>
    <row r="11" spans="3:10" ht="12.75">
      <c r="C11" s="12"/>
      <c r="D11" s="12"/>
      <c r="F11" s="12"/>
      <c r="G11" s="12"/>
      <c r="I11" s="12"/>
      <c r="J11" s="12"/>
    </row>
    <row r="12" spans="3:28" ht="12.75">
      <c r="C12">
        <f>SUM(C6:C10)</f>
        <v>27645</v>
      </c>
      <c r="D12">
        <f>SUM(D6:D10)</f>
        <v>140</v>
      </c>
      <c r="F12">
        <f>SUM(F6:F10)</f>
        <v>27785</v>
      </c>
      <c r="G12">
        <f>SUM(G6:G10)</f>
        <v>6210</v>
      </c>
      <c r="I12">
        <f>SUM(I6:I10)</f>
        <v>6210</v>
      </c>
      <c r="J12">
        <f>SUM(J6:J10)</f>
        <v>33855</v>
      </c>
      <c r="M12" t="s">
        <v>56</v>
      </c>
      <c r="V12" t="s">
        <v>56</v>
      </c>
      <c r="W12" s="13"/>
      <c r="X12">
        <v>3474</v>
      </c>
      <c r="Y12">
        <v>187177</v>
      </c>
      <c r="Z12">
        <v>579</v>
      </c>
      <c r="AA12">
        <v>32402</v>
      </c>
      <c r="AB12">
        <f>+X12+Z12</f>
        <v>4053</v>
      </c>
    </row>
    <row r="14" spans="13:28" ht="12.75">
      <c r="M14" t="s">
        <v>57</v>
      </c>
      <c r="V14" t="s">
        <v>57</v>
      </c>
      <c r="X14">
        <v>814</v>
      </c>
      <c r="Y14">
        <v>44444</v>
      </c>
      <c r="Z14">
        <v>328</v>
      </c>
      <c r="AA14">
        <v>18297</v>
      </c>
      <c r="AB14">
        <f>+X14+Z14</f>
        <v>1142</v>
      </c>
    </row>
    <row r="16" spans="4:28" ht="12.75">
      <c r="D16" s="12" t="s">
        <v>41</v>
      </c>
      <c r="F16" s="12" t="s">
        <v>42</v>
      </c>
      <c r="H16" s="12" t="s">
        <v>35</v>
      </c>
      <c r="M16" t="s">
        <v>58</v>
      </c>
      <c r="V16" t="s">
        <v>58</v>
      </c>
      <c r="X16">
        <v>681</v>
      </c>
      <c r="Y16">
        <v>37066</v>
      </c>
      <c r="Z16">
        <v>132</v>
      </c>
      <c r="AA16">
        <v>7380</v>
      </c>
      <c r="AB16">
        <f>+X16+Z16</f>
        <v>813</v>
      </c>
    </row>
    <row r="18" spans="1:28" ht="12.75">
      <c r="A18" t="s">
        <v>43</v>
      </c>
      <c r="D18">
        <v>4232</v>
      </c>
      <c r="E18">
        <v>661</v>
      </c>
      <c r="F18">
        <v>661</v>
      </c>
      <c r="H18">
        <f>SUM(D18+F18)</f>
        <v>4893</v>
      </c>
      <c r="O18" s="12"/>
      <c r="P18" s="13"/>
      <c r="Q18" s="12"/>
      <c r="R18" s="13"/>
      <c r="S18" s="12"/>
      <c r="X18" s="12"/>
      <c r="Y18" s="12"/>
      <c r="Z18" s="12"/>
      <c r="AA18" s="12"/>
      <c r="AB18" s="12"/>
    </row>
    <row r="19" spans="1:28" ht="12.75">
      <c r="A19" t="s">
        <v>44</v>
      </c>
      <c r="D19">
        <v>2010</v>
      </c>
      <c r="F19">
        <v>205</v>
      </c>
      <c r="H19">
        <f>SUM(D19+F19)</f>
        <v>2215</v>
      </c>
      <c r="X19">
        <f>SUM(X6:X16)</f>
        <v>24218</v>
      </c>
      <c r="Y19">
        <f>SUM(Y6:Y16)</f>
        <v>1301360</v>
      </c>
      <c r="Z19">
        <f>SUM(Z6:Z16)</f>
        <v>5222</v>
      </c>
      <c r="AA19">
        <f>SUM(AA6:AA16)</f>
        <v>306782</v>
      </c>
      <c r="AB19">
        <f>SUM(AB6:AB16)</f>
        <v>29440</v>
      </c>
    </row>
    <row r="20" spans="1:8" ht="12.75">
      <c r="A20" t="s">
        <v>45</v>
      </c>
      <c r="D20">
        <v>1353</v>
      </c>
      <c r="F20">
        <v>60</v>
      </c>
      <c r="H20">
        <f>SUM(D20+F20)</f>
        <v>1413</v>
      </c>
    </row>
    <row r="21" spans="1:8" ht="12.75">
      <c r="A21" t="s">
        <v>46</v>
      </c>
      <c r="D21" s="12">
        <v>2497</v>
      </c>
      <c r="F21" s="12">
        <v>2268</v>
      </c>
      <c r="H21" s="12">
        <f>SUM(D21+F21)</f>
        <v>4765</v>
      </c>
    </row>
    <row r="22" spans="4:8" ht="12.75">
      <c r="D22">
        <f>SUM(D18:D21)</f>
        <v>10092</v>
      </c>
      <c r="F22">
        <f>SUM(F18:F21)</f>
        <v>3194</v>
      </c>
      <c r="H22">
        <f>SUM(H18:H21)</f>
        <v>13286</v>
      </c>
    </row>
    <row r="26" spans="3:9" ht="12.75">
      <c r="C26" s="28" t="s">
        <v>51</v>
      </c>
      <c r="D26" s="28"/>
      <c r="F26" s="28" t="s">
        <v>50</v>
      </c>
      <c r="G26" s="28"/>
      <c r="H26" s="28" t="s">
        <v>49</v>
      </c>
      <c r="I26" s="28"/>
    </row>
    <row r="27" spans="3:9" ht="12.75">
      <c r="C27" s="12" t="s">
        <v>31</v>
      </c>
      <c r="D27" s="12" t="s">
        <v>48</v>
      </c>
      <c r="F27" s="12" t="s">
        <v>31</v>
      </c>
      <c r="G27" s="12" t="s">
        <v>48</v>
      </c>
      <c r="H27" s="12" t="s">
        <v>31</v>
      </c>
      <c r="I27" s="12" t="s">
        <v>48</v>
      </c>
    </row>
    <row r="29" ht="12.75">
      <c r="A29" s="28" t="s">
        <v>47</v>
      </c>
    </row>
    <row r="30" spans="1:9" ht="12.75">
      <c r="A30" t="s">
        <v>44</v>
      </c>
      <c r="C30">
        <v>1490</v>
      </c>
      <c r="D30">
        <v>81791</v>
      </c>
      <c r="F30">
        <v>725</v>
      </c>
      <c r="G30">
        <v>39818</v>
      </c>
      <c r="H30">
        <v>2215</v>
      </c>
      <c r="I30">
        <v>121609</v>
      </c>
    </row>
    <row r="32" spans="1:9" ht="12.75">
      <c r="A32" t="s">
        <v>43</v>
      </c>
      <c r="C32">
        <v>3739</v>
      </c>
      <c r="D32">
        <v>204784</v>
      </c>
      <c r="F32">
        <v>1154</v>
      </c>
      <c r="G32">
        <v>63316</v>
      </c>
      <c r="H32">
        <v>4893</v>
      </c>
      <c r="I32">
        <v>268100</v>
      </c>
    </row>
    <row r="34" ht="12.75">
      <c r="A34" s="28" t="s">
        <v>52</v>
      </c>
    </row>
    <row r="35" spans="1:9" ht="12.75">
      <c r="A35" t="s">
        <v>44</v>
      </c>
      <c r="C35">
        <v>1342</v>
      </c>
      <c r="D35">
        <v>73678</v>
      </c>
      <c r="F35">
        <v>758</v>
      </c>
      <c r="G35">
        <v>41630</v>
      </c>
      <c r="H35">
        <f>+C35+F35</f>
        <v>2100</v>
      </c>
      <c r="I35">
        <f>+D35+G35</f>
        <v>115308</v>
      </c>
    </row>
    <row r="37" spans="1:9" ht="12.75">
      <c r="A37" t="s">
        <v>43</v>
      </c>
      <c r="C37">
        <v>3386</v>
      </c>
      <c r="D37">
        <v>185866</v>
      </c>
      <c r="F37">
        <v>793</v>
      </c>
      <c r="G37">
        <v>43494</v>
      </c>
      <c r="H37">
        <f>+C37+F37</f>
        <v>4179</v>
      </c>
      <c r="I37">
        <f>+D37+G37</f>
        <v>229360</v>
      </c>
    </row>
    <row r="44" spans="15:16" ht="12.75">
      <c r="O44" s="8" t="s">
        <v>64</v>
      </c>
      <c r="P44" s="8"/>
    </row>
    <row r="45" spans="3:25" ht="12.75">
      <c r="C45" s="8"/>
      <c r="D45" s="8"/>
      <c r="E45" s="8" t="s">
        <v>61</v>
      </c>
      <c r="F45" s="8"/>
      <c r="X45" s="8" t="s">
        <v>59</v>
      </c>
      <c r="Y45" s="8"/>
    </row>
    <row r="46" spans="13:19" ht="12.75">
      <c r="M46" s="28" t="s">
        <v>60</v>
      </c>
      <c r="O46" s="28" t="s">
        <v>53</v>
      </c>
      <c r="Q46" s="28" t="s">
        <v>54</v>
      </c>
      <c r="S46" s="28" t="s">
        <v>35</v>
      </c>
    </row>
    <row r="47" spans="3:28" ht="12.75">
      <c r="C47" s="28" t="s">
        <v>31</v>
      </c>
      <c r="D47" s="28" t="s">
        <v>32</v>
      </c>
      <c r="F47" s="28" t="s">
        <v>33</v>
      </c>
      <c r="G47" s="28" t="s">
        <v>31</v>
      </c>
      <c r="H47" s="28" t="s">
        <v>32</v>
      </c>
      <c r="I47" s="28" t="s">
        <v>34</v>
      </c>
      <c r="J47" s="28" t="s">
        <v>35</v>
      </c>
      <c r="O47" s="28" t="s">
        <v>31</v>
      </c>
      <c r="Q47" s="28" t="s">
        <v>31</v>
      </c>
      <c r="S47" s="28" t="s">
        <v>31</v>
      </c>
      <c r="V47" s="28" t="s">
        <v>60</v>
      </c>
      <c r="X47" s="29" t="s">
        <v>53</v>
      </c>
      <c r="Y47" s="29" t="s">
        <v>53</v>
      </c>
      <c r="Z47" s="29" t="s">
        <v>54</v>
      </c>
      <c r="AA47" s="29" t="s">
        <v>54</v>
      </c>
      <c r="AB47" s="29" t="s">
        <v>35</v>
      </c>
    </row>
    <row r="48" spans="15:28" ht="12.75">
      <c r="O48" s="28"/>
      <c r="Q48" s="28"/>
      <c r="S48" s="28"/>
      <c r="X48" s="28" t="s">
        <v>31</v>
      </c>
      <c r="Y48" s="12" t="s">
        <v>48</v>
      </c>
      <c r="Z48" s="28" t="s">
        <v>31</v>
      </c>
      <c r="AA48" s="12" t="s">
        <v>48</v>
      </c>
      <c r="AB48" s="28" t="s">
        <v>31</v>
      </c>
    </row>
    <row r="49" spans="1:28" ht="12.75">
      <c r="A49" t="s">
        <v>36</v>
      </c>
      <c r="C49">
        <v>10276</v>
      </c>
      <c r="F49">
        <v>10276</v>
      </c>
      <c r="G49">
        <v>3167</v>
      </c>
      <c r="I49">
        <f aca="true" t="shared" si="0" ref="I49:I54">+G49</f>
        <v>3167</v>
      </c>
      <c r="J49">
        <f aca="true" t="shared" si="1" ref="J49:J54">+C49+I49</f>
        <v>13443</v>
      </c>
      <c r="M49" t="s">
        <v>36</v>
      </c>
      <c r="O49">
        <v>7833</v>
      </c>
      <c r="Q49">
        <v>2559</v>
      </c>
      <c r="S49">
        <f>+O49+Q49</f>
        <v>10392</v>
      </c>
      <c r="V49" t="s">
        <v>36</v>
      </c>
      <c r="X49">
        <v>10276</v>
      </c>
      <c r="Y49">
        <v>551146</v>
      </c>
      <c r="Z49">
        <v>3163</v>
      </c>
      <c r="AA49">
        <v>172971</v>
      </c>
      <c r="AB49">
        <f>+X49+Z49</f>
        <v>13439</v>
      </c>
    </row>
    <row r="50" spans="1:10" ht="12.75">
      <c r="A50" t="s">
        <v>37</v>
      </c>
      <c r="C50">
        <v>3650</v>
      </c>
      <c r="F50">
        <f>+C50+D50</f>
        <v>3650</v>
      </c>
      <c r="G50">
        <v>357</v>
      </c>
      <c r="I50">
        <f t="shared" si="0"/>
        <v>357</v>
      </c>
      <c r="J50">
        <f t="shared" si="1"/>
        <v>4007</v>
      </c>
    </row>
    <row r="51" spans="1:28" ht="12.75">
      <c r="A51" t="s">
        <v>38</v>
      </c>
      <c r="C51">
        <v>5323</v>
      </c>
      <c r="F51">
        <f>+C51+D51</f>
        <v>5323</v>
      </c>
      <c r="G51">
        <v>993</v>
      </c>
      <c r="I51">
        <f t="shared" si="0"/>
        <v>993</v>
      </c>
      <c r="J51">
        <f t="shared" si="1"/>
        <v>6316</v>
      </c>
      <c r="M51" t="s">
        <v>55</v>
      </c>
      <c r="O51">
        <v>3945</v>
      </c>
      <c r="Q51">
        <v>712</v>
      </c>
      <c r="S51">
        <f>+O51+Q51</f>
        <v>4657</v>
      </c>
      <c r="V51" t="s">
        <v>55</v>
      </c>
      <c r="X51">
        <v>5323</v>
      </c>
      <c r="Y51">
        <v>286412</v>
      </c>
      <c r="Z51">
        <v>663</v>
      </c>
      <c r="AA51">
        <v>56196</v>
      </c>
      <c r="AB51">
        <f>+X51+Z51</f>
        <v>5986</v>
      </c>
    </row>
    <row r="52" spans="1:10" ht="12.75">
      <c r="A52" t="s">
        <v>39</v>
      </c>
      <c r="C52">
        <f>3422+52</f>
        <v>3474</v>
      </c>
      <c r="F52">
        <f>+C52+D52</f>
        <v>3474</v>
      </c>
      <c r="G52">
        <f>555+24</f>
        <v>579</v>
      </c>
      <c r="I52">
        <f t="shared" si="0"/>
        <v>579</v>
      </c>
      <c r="J52">
        <f t="shared" si="1"/>
        <v>4053</v>
      </c>
    </row>
    <row r="53" spans="1:28" ht="12.75">
      <c r="A53" t="s">
        <v>40</v>
      </c>
      <c r="C53">
        <v>814</v>
      </c>
      <c r="F53">
        <f>+C53+D53</f>
        <v>814</v>
      </c>
      <c r="G53">
        <f>269+59</f>
        <v>328</v>
      </c>
      <c r="I53">
        <f t="shared" si="0"/>
        <v>328</v>
      </c>
      <c r="J53">
        <f t="shared" si="1"/>
        <v>1142</v>
      </c>
      <c r="M53" t="s">
        <v>37</v>
      </c>
      <c r="O53">
        <v>6855</v>
      </c>
      <c r="Q53">
        <v>224</v>
      </c>
      <c r="S53">
        <f>+O53+Q53</f>
        <v>7079</v>
      </c>
      <c r="V53" t="s">
        <v>37</v>
      </c>
      <c r="X53">
        <v>3650</v>
      </c>
      <c r="Y53">
        <v>195115</v>
      </c>
      <c r="Z53">
        <v>357</v>
      </c>
      <c r="AA53">
        <v>19536</v>
      </c>
      <c r="AB53">
        <f>+X53+Z53</f>
        <v>4007</v>
      </c>
    </row>
    <row r="54" spans="1:10" ht="12.75">
      <c r="A54" t="s">
        <v>58</v>
      </c>
      <c r="C54" s="13">
        <v>681</v>
      </c>
      <c r="D54" s="13"/>
      <c r="F54" s="13">
        <f>+C54+D54</f>
        <v>681</v>
      </c>
      <c r="G54" s="13">
        <v>132</v>
      </c>
      <c r="I54" s="13">
        <f t="shared" si="0"/>
        <v>132</v>
      </c>
      <c r="J54" s="13">
        <f t="shared" si="1"/>
        <v>813</v>
      </c>
    </row>
    <row r="55" spans="3:28" ht="12.75">
      <c r="C55" s="12"/>
      <c r="D55" s="12"/>
      <c r="F55" s="12"/>
      <c r="G55" s="12"/>
      <c r="I55" s="12"/>
      <c r="J55" s="12"/>
      <c r="M55" t="s">
        <v>56</v>
      </c>
      <c r="O55">
        <v>4689</v>
      </c>
      <c r="Q55">
        <v>1381</v>
      </c>
      <c r="S55">
        <f>+O55+Q55</f>
        <v>6070</v>
      </c>
      <c r="V55" t="s">
        <v>56</v>
      </c>
      <c r="W55" s="13"/>
      <c r="X55">
        <v>3474</v>
      </c>
      <c r="Y55">
        <v>187177</v>
      </c>
      <c r="Z55">
        <v>579</v>
      </c>
      <c r="AA55">
        <v>32402</v>
      </c>
      <c r="AB55">
        <f>+X55+Z55</f>
        <v>4053</v>
      </c>
    </row>
    <row r="56" spans="3:10" ht="12.75">
      <c r="C56">
        <f>SUM(C49:C54)</f>
        <v>24218</v>
      </c>
      <c r="D56">
        <f>SUM(D49:D53)</f>
        <v>0</v>
      </c>
      <c r="F56">
        <f>SUM(F49:F54)</f>
        <v>24218</v>
      </c>
      <c r="G56">
        <f>SUM(G49:G54)</f>
        <v>5556</v>
      </c>
      <c r="I56">
        <f>SUM(I49:I53)</f>
        <v>5424</v>
      </c>
      <c r="J56">
        <f>SUM(J49:J53)</f>
        <v>28961</v>
      </c>
    </row>
    <row r="57" spans="13:28" ht="12.75">
      <c r="M57" t="s">
        <v>57</v>
      </c>
      <c r="O57">
        <v>614</v>
      </c>
      <c r="Q57">
        <v>242</v>
      </c>
      <c r="S57">
        <f>+O57+Q57</f>
        <v>856</v>
      </c>
      <c r="V57" t="s">
        <v>57</v>
      </c>
      <c r="X57">
        <v>814</v>
      </c>
      <c r="Y57">
        <v>44444</v>
      </c>
      <c r="Z57">
        <v>328</v>
      </c>
      <c r="AA57">
        <v>18297</v>
      </c>
      <c r="AB57">
        <f>+X57+Z57</f>
        <v>1142</v>
      </c>
    </row>
    <row r="59" spans="13:28" ht="12.75">
      <c r="M59" t="s">
        <v>58</v>
      </c>
      <c r="O59">
        <v>657</v>
      </c>
      <c r="Q59">
        <v>51</v>
      </c>
      <c r="S59">
        <f>+O59+Q59</f>
        <v>708</v>
      </c>
      <c r="V59" t="s">
        <v>58</v>
      </c>
      <c r="X59">
        <v>618</v>
      </c>
      <c r="Y59">
        <v>37066</v>
      </c>
      <c r="Z59">
        <v>22</v>
      </c>
      <c r="AA59">
        <v>7380</v>
      </c>
      <c r="AB59">
        <f>+X59+Z59</f>
        <v>640</v>
      </c>
    </row>
    <row r="60" spans="4:8" ht="12.75">
      <c r="D60" s="12" t="s">
        <v>41</v>
      </c>
      <c r="F60" s="12" t="s">
        <v>42</v>
      </c>
      <c r="H60" s="12" t="s">
        <v>35</v>
      </c>
    </row>
    <row r="61" spans="15:28" ht="12.75">
      <c r="O61" s="12"/>
      <c r="P61" s="12"/>
      <c r="Q61" s="12"/>
      <c r="R61" s="12"/>
      <c r="S61" s="12"/>
      <c r="X61" s="12"/>
      <c r="Y61" s="12"/>
      <c r="Z61" s="12"/>
      <c r="AA61" s="12"/>
      <c r="AB61" s="12"/>
    </row>
    <row r="62" spans="1:28" ht="12.75">
      <c r="A62" t="s">
        <v>43</v>
      </c>
      <c r="D62">
        <v>3732</v>
      </c>
      <c r="E62">
        <v>661</v>
      </c>
      <c r="F62">
        <v>447</v>
      </c>
      <c r="H62">
        <f>SUM(D62+F62)</f>
        <v>4179</v>
      </c>
      <c r="O62">
        <f>SUM(O48:O59)</f>
        <v>24593</v>
      </c>
      <c r="Q62">
        <f>SUM(Q48:Q59)</f>
        <v>5169</v>
      </c>
      <c r="S62">
        <f>SUM(S48:S59)</f>
        <v>29762</v>
      </c>
      <c r="X62">
        <f>SUM(X49:X59)</f>
        <v>24155</v>
      </c>
      <c r="Y62">
        <f>SUM(Y49:Y59)</f>
        <v>1301360</v>
      </c>
      <c r="Z62">
        <f>SUM(Z49:Z59)</f>
        <v>5112</v>
      </c>
      <c r="AA62">
        <f>SUM(AA49:AA59)</f>
        <v>306782</v>
      </c>
      <c r="AB62">
        <f>SUM(AB49:AB59)</f>
        <v>29267</v>
      </c>
    </row>
    <row r="63" spans="1:8" ht="12.75">
      <c r="A63" t="s">
        <v>44</v>
      </c>
      <c r="D63">
        <v>2010</v>
      </c>
      <c r="F63">
        <v>90</v>
      </c>
      <c r="H63">
        <f>SUM(D63+F63)</f>
        <v>2100</v>
      </c>
    </row>
    <row r="64" spans="1:8" ht="12.75">
      <c r="A64" t="s">
        <v>45</v>
      </c>
      <c r="D64">
        <v>937</v>
      </c>
      <c r="F64">
        <v>58</v>
      </c>
      <c r="H64">
        <f>SUM(D64+F64)</f>
        <v>995</v>
      </c>
    </row>
    <row r="65" spans="1:8" ht="12.75">
      <c r="A65" t="s">
        <v>65</v>
      </c>
      <c r="D65">
        <v>282</v>
      </c>
      <c r="H65">
        <v>282</v>
      </c>
    </row>
    <row r="66" spans="1:8" ht="12.75">
      <c r="A66" t="s">
        <v>46</v>
      </c>
      <c r="D66" s="12">
        <v>3642</v>
      </c>
      <c r="F66" s="12">
        <v>2245</v>
      </c>
      <c r="H66" s="12">
        <f>SUM(D66+F66)</f>
        <v>5887</v>
      </c>
    </row>
    <row r="67" spans="4:8" ht="12.75">
      <c r="D67">
        <f>SUM(D61:D66)</f>
        <v>10603</v>
      </c>
      <c r="F67">
        <f>SUM(F61:F66)</f>
        <v>2840</v>
      </c>
      <c r="H67">
        <f>SUM(H61:H66)</f>
        <v>13443</v>
      </c>
    </row>
    <row r="72" spans="3:9" ht="12.75">
      <c r="C72" s="28" t="s">
        <v>51</v>
      </c>
      <c r="D72" s="28"/>
      <c r="F72" s="28" t="s">
        <v>50</v>
      </c>
      <c r="G72" s="28"/>
      <c r="H72" s="28" t="s">
        <v>49</v>
      </c>
      <c r="I72" s="28"/>
    </row>
    <row r="73" spans="3:9" ht="12.75">
      <c r="C73" s="12" t="s">
        <v>31</v>
      </c>
      <c r="D73" s="12" t="s">
        <v>48</v>
      </c>
      <c r="F73" s="12" t="s">
        <v>31</v>
      </c>
      <c r="G73" s="12" t="s">
        <v>48</v>
      </c>
      <c r="H73" s="12" t="s">
        <v>31</v>
      </c>
      <c r="I73" s="12" t="s">
        <v>48</v>
      </c>
    </row>
    <row r="74" ht="12.75">
      <c r="A74" s="28"/>
    </row>
    <row r="75" ht="12.75">
      <c r="A75" s="28" t="s">
        <v>63</v>
      </c>
    </row>
    <row r="76" spans="1:9" ht="12.75">
      <c r="A76" t="s">
        <v>44</v>
      </c>
      <c r="C76">
        <v>1372</v>
      </c>
      <c r="D76">
        <v>73678</v>
      </c>
      <c r="F76">
        <v>758</v>
      </c>
      <c r="G76">
        <v>41630</v>
      </c>
      <c r="H76">
        <f>+C76+F76</f>
        <v>2130</v>
      </c>
      <c r="I76">
        <f>+D76+G76</f>
        <v>115308</v>
      </c>
    </row>
    <row r="78" spans="1:9" ht="12.75">
      <c r="A78" t="s">
        <v>43</v>
      </c>
      <c r="C78">
        <v>3386</v>
      </c>
      <c r="D78">
        <v>185866</v>
      </c>
      <c r="F78">
        <v>793</v>
      </c>
      <c r="G78">
        <v>43494</v>
      </c>
      <c r="H78">
        <f>+C78+F78</f>
        <v>4179</v>
      </c>
      <c r="I78">
        <f>+D78+G78</f>
        <v>229360</v>
      </c>
    </row>
    <row r="80" ht="12.75">
      <c r="A80" s="28" t="s">
        <v>62</v>
      </c>
    </row>
    <row r="81" spans="1:9" ht="12.75">
      <c r="A81" t="s">
        <v>44</v>
      </c>
      <c r="C81">
        <v>1180</v>
      </c>
      <c r="D81">
        <v>64778</v>
      </c>
      <c r="F81">
        <v>510</v>
      </c>
      <c r="G81">
        <v>28007</v>
      </c>
      <c r="H81">
        <f>+C81+F81</f>
        <v>1690</v>
      </c>
      <c r="I81">
        <f>+D81+G81</f>
        <v>92785</v>
      </c>
    </row>
    <row r="83" spans="1:9" ht="12.75">
      <c r="A83" t="s">
        <v>43</v>
      </c>
      <c r="C83">
        <v>2249</v>
      </c>
      <c r="D83">
        <v>123382</v>
      </c>
      <c r="F83">
        <v>1163</v>
      </c>
      <c r="G83">
        <v>63830</v>
      </c>
      <c r="H83">
        <f>+C83+F83</f>
        <v>3412</v>
      </c>
      <c r="I83">
        <f>+D83+G83</f>
        <v>187212</v>
      </c>
    </row>
    <row r="95" spans="15:16" ht="12.75">
      <c r="O95" s="8" t="s">
        <v>70</v>
      </c>
      <c r="P95" s="8"/>
    </row>
    <row r="96" spans="3:25" ht="12.75">
      <c r="C96" s="8"/>
      <c r="D96" s="8"/>
      <c r="E96" s="8" t="s">
        <v>66</v>
      </c>
      <c r="F96" s="8"/>
      <c r="X96" s="8" t="s">
        <v>67</v>
      </c>
      <c r="Y96" s="8"/>
    </row>
    <row r="97" spans="13:19" ht="12.75">
      <c r="M97" s="28" t="s">
        <v>60</v>
      </c>
      <c r="O97" s="28" t="s">
        <v>53</v>
      </c>
      <c r="Q97" s="28" t="s">
        <v>54</v>
      </c>
      <c r="S97" s="28" t="s">
        <v>35</v>
      </c>
    </row>
    <row r="98" spans="3:29" ht="12.75">
      <c r="C98" s="28" t="s">
        <v>31</v>
      </c>
      <c r="D98" s="28" t="s">
        <v>32</v>
      </c>
      <c r="F98" s="28" t="s">
        <v>33</v>
      </c>
      <c r="G98" s="28" t="s">
        <v>31</v>
      </c>
      <c r="H98" s="28" t="s">
        <v>32</v>
      </c>
      <c r="I98" s="28" t="s">
        <v>34</v>
      </c>
      <c r="J98" s="28" t="s">
        <v>35</v>
      </c>
      <c r="O98" s="28" t="s">
        <v>31</v>
      </c>
      <c r="Q98" s="28" t="s">
        <v>31</v>
      </c>
      <c r="S98" s="28" t="s">
        <v>31</v>
      </c>
      <c r="V98" s="28" t="s">
        <v>60</v>
      </c>
      <c r="X98" s="29" t="s">
        <v>53</v>
      </c>
      <c r="Y98" s="29" t="s">
        <v>53</v>
      </c>
      <c r="Z98" s="29" t="s">
        <v>54</v>
      </c>
      <c r="AA98" s="29" t="s">
        <v>54</v>
      </c>
      <c r="AB98" s="29" t="s">
        <v>35</v>
      </c>
      <c r="AC98" s="29" t="s">
        <v>35</v>
      </c>
    </row>
    <row r="99" spans="15:29" ht="12.75">
      <c r="O99" s="28"/>
      <c r="Q99" s="28"/>
      <c r="S99" s="28"/>
      <c r="X99" s="28" t="s">
        <v>31</v>
      </c>
      <c r="Y99" s="12" t="s">
        <v>48</v>
      </c>
      <c r="Z99" s="28" t="s">
        <v>31</v>
      </c>
      <c r="AA99" s="12" t="s">
        <v>48</v>
      </c>
      <c r="AB99" s="28" t="s">
        <v>31</v>
      </c>
      <c r="AC99" s="28" t="s">
        <v>48</v>
      </c>
    </row>
    <row r="100" spans="1:29" ht="12.75">
      <c r="A100" t="s">
        <v>36</v>
      </c>
      <c r="C100">
        <v>7833</v>
      </c>
      <c r="F100">
        <f>+C100</f>
        <v>7833</v>
      </c>
      <c r="G100">
        <v>2559</v>
      </c>
      <c r="I100">
        <f aca="true" t="shared" si="2" ref="I100:I105">+G100</f>
        <v>2559</v>
      </c>
      <c r="J100">
        <f aca="true" t="shared" si="3" ref="J100:J105">+C100+I100</f>
        <v>10392</v>
      </c>
      <c r="M100" t="s">
        <v>36</v>
      </c>
      <c r="O100">
        <v>7833</v>
      </c>
      <c r="Q100">
        <v>1396</v>
      </c>
      <c r="S100">
        <f>+O100+Q100</f>
        <v>9229</v>
      </c>
      <c r="V100" t="s">
        <v>36</v>
      </c>
      <c r="X100">
        <v>7833</v>
      </c>
      <c r="Y100">
        <v>417128</v>
      </c>
      <c r="Z100">
        <v>2559</v>
      </c>
      <c r="AA100">
        <v>140106</v>
      </c>
      <c r="AB100">
        <f>+X100+Z100</f>
        <v>10392</v>
      </c>
      <c r="AC100">
        <f>+Y100+AA100</f>
        <v>557234</v>
      </c>
    </row>
    <row r="101" spans="1:10" ht="12.75">
      <c r="A101" t="s">
        <v>37</v>
      </c>
      <c r="C101">
        <v>6855</v>
      </c>
      <c r="F101">
        <f>+C101+D101</f>
        <v>6855</v>
      </c>
      <c r="G101">
        <v>924</v>
      </c>
      <c r="I101">
        <f t="shared" si="2"/>
        <v>924</v>
      </c>
      <c r="J101">
        <f t="shared" si="3"/>
        <v>7779</v>
      </c>
    </row>
    <row r="102" spans="1:29" ht="12.75">
      <c r="A102" t="s">
        <v>38</v>
      </c>
      <c r="C102">
        <v>3945</v>
      </c>
      <c r="F102">
        <f>+C102+D102</f>
        <v>3945</v>
      </c>
      <c r="G102">
        <v>712</v>
      </c>
      <c r="I102">
        <f t="shared" si="2"/>
        <v>712</v>
      </c>
      <c r="J102">
        <f t="shared" si="3"/>
        <v>4657</v>
      </c>
      <c r="M102" t="s">
        <v>55</v>
      </c>
      <c r="O102">
        <v>2207</v>
      </c>
      <c r="Q102">
        <v>320</v>
      </c>
      <c r="S102">
        <f>+O102+Q102</f>
        <v>2527</v>
      </c>
      <c r="V102" t="s">
        <v>55</v>
      </c>
      <c r="X102">
        <v>3945</v>
      </c>
      <c r="Y102">
        <v>211924</v>
      </c>
      <c r="Z102">
        <v>712</v>
      </c>
      <c r="AA102">
        <v>39280</v>
      </c>
      <c r="AB102">
        <f>+X102+Z102</f>
        <v>4657</v>
      </c>
      <c r="AC102">
        <f>+Y102+AA102</f>
        <v>251204</v>
      </c>
    </row>
    <row r="103" spans="1:10" ht="12.75">
      <c r="A103" t="s">
        <v>39</v>
      </c>
      <c r="C103">
        <v>4679</v>
      </c>
      <c r="F103">
        <f>+C103+D103</f>
        <v>4679</v>
      </c>
      <c r="G103">
        <v>1381</v>
      </c>
      <c r="I103">
        <f t="shared" si="2"/>
        <v>1381</v>
      </c>
      <c r="J103">
        <f t="shared" si="3"/>
        <v>6060</v>
      </c>
    </row>
    <row r="104" spans="1:29" ht="12.75">
      <c r="A104" t="s">
        <v>40</v>
      </c>
      <c r="C104">
        <v>614</v>
      </c>
      <c r="F104">
        <f>+C104+D104</f>
        <v>614</v>
      </c>
      <c r="G104">
        <v>242</v>
      </c>
      <c r="I104">
        <f t="shared" si="2"/>
        <v>242</v>
      </c>
      <c r="J104">
        <f t="shared" si="3"/>
        <v>856</v>
      </c>
      <c r="M104" t="s">
        <v>37</v>
      </c>
      <c r="O104">
        <v>2280</v>
      </c>
      <c r="Q104">
        <v>227</v>
      </c>
      <c r="S104">
        <f>+O104+Q104</f>
        <v>2507</v>
      </c>
      <c r="V104" t="s">
        <v>37</v>
      </c>
      <c r="X104">
        <v>6855</v>
      </c>
      <c r="Y104">
        <v>359888</v>
      </c>
      <c r="Z104">
        <v>924</v>
      </c>
      <c r="AA104">
        <v>51339</v>
      </c>
      <c r="AB104">
        <f>+X104+Z104</f>
        <v>7779</v>
      </c>
      <c r="AC104">
        <f>+Y104+AA104</f>
        <v>411227</v>
      </c>
    </row>
    <row r="105" spans="1:10" ht="12.75">
      <c r="A105" t="s">
        <v>58</v>
      </c>
      <c r="C105" s="13">
        <v>649</v>
      </c>
      <c r="D105" s="13"/>
      <c r="F105" s="13">
        <f>+C105+D105</f>
        <v>649</v>
      </c>
      <c r="G105" s="13">
        <v>59</v>
      </c>
      <c r="I105" s="13">
        <f t="shared" si="2"/>
        <v>59</v>
      </c>
      <c r="J105" s="13">
        <f t="shared" si="3"/>
        <v>708</v>
      </c>
    </row>
    <row r="106" spans="3:29" ht="12.75">
      <c r="C106" s="12"/>
      <c r="D106" s="12"/>
      <c r="F106" s="12"/>
      <c r="G106" s="12"/>
      <c r="I106" s="12"/>
      <c r="J106" s="12"/>
      <c r="M106" t="s">
        <v>56</v>
      </c>
      <c r="O106">
        <v>2086</v>
      </c>
      <c r="Q106">
        <v>620</v>
      </c>
      <c r="S106">
        <f>+O106+Q106</f>
        <v>2706</v>
      </c>
      <c r="V106" t="s">
        <v>56</v>
      </c>
      <c r="W106" s="13"/>
      <c r="X106">
        <v>4679</v>
      </c>
      <c r="Y106">
        <v>247653</v>
      </c>
      <c r="Z106">
        <v>1381</v>
      </c>
      <c r="AA106">
        <v>76189</v>
      </c>
      <c r="AB106">
        <f>+X106+Z106</f>
        <v>6060</v>
      </c>
      <c r="AC106">
        <f>+Y106+AA106</f>
        <v>323842</v>
      </c>
    </row>
    <row r="107" spans="3:10" ht="12.75">
      <c r="C107">
        <f>SUM(C100:C105)</f>
        <v>24575</v>
      </c>
      <c r="D107">
        <f>SUM(D100:D104)</f>
        <v>0</v>
      </c>
      <c r="F107">
        <f>SUM(F100:F105)</f>
        <v>24575</v>
      </c>
      <c r="G107">
        <f>SUM(G100:G105)</f>
        <v>5877</v>
      </c>
      <c r="I107">
        <f>SUM(I100:I104)</f>
        <v>5818</v>
      </c>
      <c r="J107">
        <f>SUM(J100:J104)</f>
        <v>29744</v>
      </c>
    </row>
    <row r="108" spans="13:29" ht="12.75">
      <c r="M108" t="s">
        <v>57</v>
      </c>
      <c r="O108">
        <v>399</v>
      </c>
      <c r="Q108">
        <v>150</v>
      </c>
      <c r="S108">
        <f>+O108+Q108</f>
        <v>549</v>
      </c>
      <c r="V108" t="s">
        <v>57</v>
      </c>
      <c r="X108">
        <v>614</v>
      </c>
      <c r="Y108">
        <v>33012</v>
      </c>
      <c r="Z108">
        <v>242</v>
      </c>
      <c r="AA108">
        <v>13707</v>
      </c>
      <c r="AB108">
        <f>+X108+Z108</f>
        <v>856</v>
      </c>
      <c r="AC108">
        <f>+Y108+AA108</f>
        <v>46719</v>
      </c>
    </row>
    <row r="110" spans="13:29" ht="12.75">
      <c r="M110" t="s">
        <v>58</v>
      </c>
      <c r="O110">
        <v>499</v>
      </c>
      <c r="Q110">
        <v>67</v>
      </c>
      <c r="S110">
        <f>+O110+Q110</f>
        <v>566</v>
      </c>
      <c r="V110" t="s">
        <v>58</v>
      </c>
      <c r="X110">
        <v>649</v>
      </c>
      <c r="Y110">
        <v>35080</v>
      </c>
      <c r="Z110">
        <v>59</v>
      </c>
      <c r="AA110">
        <v>3215</v>
      </c>
      <c r="AB110">
        <f>+X110+Z110</f>
        <v>708</v>
      </c>
      <c r="AC110">
        <f>+Y110+AA110</f>
        <v>38295</v>
      </c>
    </row>
    <row r="111" spans="4:8" ht="12.75">
      <c r="D111" s="12" t="s">
        <v>41</v>
      </c>
      <c r="F111" s="12" t="s">
        <v>42</v>
      </c>
      <c r="H111" s="12" t="s">
        <v>35</v>
      </c>
    </row>
    <row r="112" spans="15:29" ht="12.75">
      <c r="O112" s="12"/>
      <c r="P112" s="12"/>
      <c r="Q112" s="12"/>
      <c r="R112" s="12"/>
      <c r="S112" s="12"/>
      <c r="X112" s="12"/>
      <c r="Y112" s="12"/>
      <c r="Z112" s="12"/>
      <c r="AA112" s="12"/>
      <c r="AB112" s="12"/>
      <c r="AC112" s="12"/>
    </row>
    <row r="113" spans="1:29" ht="12.75">
      <c r="A113" t="s">
        <v>43</v>
      </c>
      <c r="D113">
        <v>3015</v>
      </c>
      <c r="E113">
        <v>661</v>
      </c>
      <c r="F113">
        <v>397</v>
      </c>
      <c r="H113">
        <f>SUM(D113+F113)</f>
        <v>3412</v>
      </c>
      <c r="O113">
        <f>SUM(O99:O110)</f>
        <v>15304</v>
      </c>
      <c r="Q113">
        <f>SUM(Q99:Q110)</f>
        <v>2780</v>
      </c>
      <c r="S113">
        <f>SUM(S99:S110)</f>
        <v>18084</v>
      </c>
      <c r="X113">
        <f aca="true" t="shared" si="4" ref="X113:AC113">SUM(X100:X110)</f>
        <v>24575</v>
      </c>
      <c r="Y113">
        <f t="shared" si="4"/>
        <v>1304685</v>
      </c>
      <c r="Z113">
        <f t="shared" si="4"/>
        <v>5877</v>
      </c>
      <c r="AA113">
        <f t="shared" si="4"/>
        <v>323836</v>
      </c>
      <c r="AB113">
        <f t="shared" si="4"/>
        <v>30452</v>
      </c>
      <c r="AC113">
        <f t="shared" si="4"/>
        <v>1628521</v>
      </c>
    </row>
    <row r="114" spans="1:8" ht="12.75">
      <c r="A114" t="s">
        <v>44</v>
      </c>
      <c r="D114">
        <v>1600</v>
      </c>
      <c r="F114">
        <v>90</v>
      </c>
      <c r="H114">
        <f>SUM(D114+F114)</f>
        <v>1690</v>
      </c>
    </row>
    <row r="115" spans="1:8" ht="12.75">
      <c r="A115" t="s">
        <v>45</v>
      </c>
      <c r="D115">
        <v>754</v>
      </c>
      <c r="F115">
        <v>142</v>
      </c>
      <c r="H115">
        <f>SUM(D115+F115)</f>
        <v>896</v>
      </c>
    </row>
    <row r="116" spans="1:8" ht="12.75">
      <c r="A116" t="s">
        <v>65</v>
      </c>
      <c r="D116">
        <v>134</v>
      </c>
      <c r="H116">
        <v>282</v>
      </c>
    </row>
    <row r="117" spans="1:8" ht="12.75">
      <c r="A117" t="s">
        <v>46</v>
      </c>
      <c r="D117" s="12">
        <v>2327</v>
      </c>
      <c r="F117" s="12">
        <v>1785</v>
      </c>
      <c r="H117" s="12">
        <f>SUM(D117+F117)</f>
        <v>4112</v>
      </c>
    </row>
    <row r="118" spans="4:8" ht="12.75">
      <c r="D118">
        <f>SUM(D112:D117)</f>
        <v>7830</v>
      </c>
      <c r="F118">
        <f>SUM(F112:F117)</f>
        <v>2414</v>
      </c>
      <c r="H118">
        <f>SUM(H112:H117)</f>
        <v>10392</v>
      </c>
    </row>
    <row r="123" spans="3:9" ht="12.75">
      <c r="C123" s="28" t="s">
        <v>51</v>
      </c>
      <c r="D123" s="28"/>
      <c r="F123" s="28" t="s">
        <v>50</v>
      </c>
      <c r="G123" s="28"/>
      <c r="H123" s="28" t="s">
        <v>49</v>
      </c>
      <c r="I123" s="28"/>
    </row>
    <row r="124" spans="3:9" ht="12.75">
      <c r="C124" s="12" t="s">
        <v>31</v>
      </c>
      <c r="D124" s="12" t="s">
        <v>48</v>
      </c>
      <c r="F124" s="12" t="s">
        <v>31</v>
      </c>
      <c r="G124" s="12" t="s">
        <v>48</v>
      </c>
      <c r="H124" s="12" t="s">
        <v>31</v>
      </c>
      <c r="I124" s="12" t="s">
        <v>48</v>
      </c>
    </row>
    <row r="125" ht="12.75">
      <c r="A125" s="28"/>
    </row>
    <row r="126" ht="12.75">
      <c r="A126" s="28" t="s">
        <v>68</v>
      </c>
    </row>
    <row r="127" spans="1:9" ht="12.75">
      <c r="A127" t="s">
        <v>44</v>
      </c>
      <c r="C127">
        <v>1180</v>
      </c>
      <c r="D127">
        <v>64778</v>
      </c>
      <c r="F127">
        <v>510</v>
      </c>
      <c r="G127">
        <v>28007</v>
      </c>
      <c r="H127">
        <f>+C127+F127</f>
        <v>1690</v>
      </c>
      <c r="I127">
        <f>+D127+G127</f>
        <v>92785</v>
      </c>
    </row>
    <row r="129" spans="1:9" ht="12.75">
      <c r="A129" t="s">
        <v>43</v>
      </c>
      <c r="C129">
        <v>2249</v>
      </c>
      <c r="D129">
        <v>123382</v>
      </c>
      <c r="F129">
        <v>1163</v>
      </c>
      <c r="G129">
        <v>63830</v>
      </c>
      <c r="H129">
        <f>+C129+F129</f>
        <v>3412</v>
      </c>
      <c r="I129">
        <f>+D129+G129</f>
        <v>187212</v>
      </c>
    </row>
    <row r="131" ht="12.75">
      <c r="A131" s="28" t="s">
        <v>69</v>
      </c>
    </row>
    <row r="132" spans="1:9" ht="12.75">
      <c r="A132" t="s">
        <v>44</v>
      </c>
      <c r="C132">
        <v>180</v>
      </c>
      <c r="D132">
        <v>9880</v>
      </c>
      <c r="F132">
        <v>20</v>
      </c>
      <c r="G132">
        <v>1095</v>
      </c>
      <c r="H132">
        <f>+C132+F132</f>
        <v>200</v>
      </c>
      <c r="I132">
        <f>+D132+G132</f>
        <v>10975</v>
      </c>
    </row>
    <row r="134" spans="1:9" ht="12.75">
      <c r="A134" t="s">
        <v>43</v>
      </c>
      <c r="C134">
        <v>188</v>
      </c>
      <c r="D134">
        <v>10293</v>
      </c>
      <c r="F134">
        <v>277</v>
      </c>
      <c r="G134">
        <v>15167</v>
      </c>
      <c r="H134">
        <f>+C134+F134</f>
        <v>465</v>
      </c>
      <c r="I134">
        <f>+D134+G134</f>
        <v>25460</v>
      </c>
    </row>
    <row r="137" ht="12.75">
      <c r="D137" t="s">
        <v>71</v>
      </c>
    </row>
    <row r="141" spans="15:16" ht="12.75">
      <c r="O141" s="8" t="s">
        <v>73</v>
      </c>
      <c r="P141" s="8"/>
    </row>
    <row r="142" spans="3:25" ht="12.75">
      <c r="C142" s="8"/>
      <c r="D142" s="8"/>
      <c r="E142" s="8" t="s">
        <v>74</v>
      </c>
      <c r="F142" s="8"/>
      <c r="X142" s="8" t="s">
        <v>75</v>
      </c>
      <c r="Y142" s="8"/>
    </row>
    <row r="143" spans="13:19" ht="12.75">
      <c r="M143" s="28" t="s">
        <v>60</v>
      </c>
      <c r="O143" s="28" t="s">
        <v>53</v>
      </c>
      <c r="Q143" s="28" t="s">
        <v>54</v>
      </c>
      <c r="S143" s="28" t="s">
        <v>35</v>
      </c>
    </row>
    <row r="144" spans="3:29" ht="12.75">
      <c r="C144" s="28" t="s">
        <v>31</v>
      </c>
      <c r="D144" s="28" t="s">
        <v>32</v>
      </c>
      <c r="F144" s="28" t="s">
        <v>33</v>
      </c>
      <c r="G144" s="28" t="s">
        <v>31</v>
      </c>
      <c r="H144" s="28" t="s">
        <v>32</v>
      </c>
      <c r="I144" s="28" t="s">
        <v>34</v>
      </c>
      <c r="J144" s="28" t="s">
        <v>35</v>
      </c>
      <c r="O144" s="28" t="s">
        <v>31</v>
      </c>
      <c r="Q144" s="28" t="s">
        <v>31</v>
      </c>
      <c r="S144" s="28" t="s">
        <v>31</v>
      </c>
      <c r="V144" s="28" t="s">
        <v>60</v>
      </c>
      <c r="X144" s="29" t="s">
        <v>53</v>
      </c>
      <c r="Y144" s="29" t="s">
        <v>53</v>
      </c>
      <c r="Z144" s="29" t="s">
        <v>54</v>
      </c>
      <c r="AA144" s="29" t="s">
        <v>54</v>
      </c>
      <c r="AB144" s="29" t="s">
        <v>35</v>
      </c>
      <c r="AC144" s="29" t="s">
        <v>35</v>
      </c>
    </row>
    <row r="145" spans="15:29" ht="12.75">
      <c r="O145" s="28"/>
      <c r="Q145" s="28"/>
      <c r="S145" s="28"/>
      <c r="X145" s="28" t="s">
        <v>31</v>
      </c>
      <c r="Y145" s="12" t="s">
        <v>48</v>
      </c>
      <c r="Z145" s="28" t="s">
        <v>31</v>
      </c>
      <c r="AA145" s="12" t="s">
        <v>48</v>
      </c>
      <c r="AB145" s="28" t="s">
        <v>31</v>
      </c>
      <c r="AC145" s="28" t="s">
        <v>48</v>
      </c>
    </row>
    <row r="146" spans="1:29" ht="12.75">
      <c r="A146" t="s">
        <v>36</v>
      </c>
      <c r="C146">
        <v>4151</v>
      </c>
      <c r="F146">
        <f aca="true" t="shared" si="5" ref="F146:F151">+C146+D146</f>
        <v>4151</v>
      </c>
      <c r="G146">
        <v>701</v>
      </c>
      <c r="I146">
        <f aca="true" t="shared" si="6" ref="I146:I151">+G146</f>
        <v>701</v>
      </c>
      <c r="J146">
        <f aca="true" t="shared" si="7" ref="J146:J151">+C146+I146</f>
        <v>4852</v>
      </c>
      <c r="M146" t="s">
        <v>36</v>
      </c>
      <c r="O146">
        <v>4151</v>
      </c>
      <c r="Q146">
        <v>701</v>
      </c>
      <c r="S146">
        <f>+O146+Q146</f>
        <v>4852</v>
      </c>
      <c r="V146" t="s">
        <v>36</v>
      </c>
      <c r="X146">
        <v>4329</v>
      </c>
      <c r="Y146">
        <v>221668</v>
      </c>
      <c r="Z146">
        <v>786</v>
      </c>
      <c r="AA146">
        <v>43072</v>
      </c>
      <c r="AB146">
        <f>+X146+Z146</f>
        <v>5115</v>
      </c>
      <c r="AC146">
        <f>+Y146+AA146</f>
        <v>264740</v>
      </c>
    </row>
    <row r="147" spans="1:10" ht="12.75">
      <c r="A147" t="s">
        <v>37</v>
      </c>
      <c r="C147">
        <v>6640</v>
      </c>
      <c r="F147">
        <f t="shared" si="5"/>
        <v>6640</v>
      </c>
      <c r="G147">
        <v>1225</v>
      </c>
      <c r="I147">
        <f t="shared" si="6"/>
        <v>1225</v>
      </c>
      <c r="J147">
        <f t="shared" si="7"/>
        <v>7865</v>
      </c>
    </row>
    <row r="148" spans="1:29" ht="12.75">
      <c r="A148" t="s">
        <v>38</v>
      </c>
      <c r="C148">
        <v>1132</v>
      </c>
      <c r="F148">
        <f t="shared" si="5"/>
        <v>1132</v>
      </c>
      <c r="G148">
        <v>294</v>
      </c>
      <c r="I148">
        <f t="shared" si="6"/>
        <v>294</v>
      </c>
      <c r="J148">
        <f t="shared" si="7"/>
        <v>1426</v>
      </c>
      <c r="M148" t="s">
        <v>37</v>
      </c>
      <c r="O148">
        <v>6640</v>
      </c>
      <c r="Q148">
        <v>1225</v>
      </c>
      <c r="S148">
        <f>+O148+Q148</f>
        <v>7865</v>
      </c>
      <c r="V148" t="s">
        <v>37</v>
      </c>
      <c r="X148">
        <v>6640</v>
      </c>
      <c r="Y148">
        <v>346715</v>
      </c>
      <c r="Z148">
        <v>1225</v>
      </c>
      <c r="AA148">
        <v>68019</v>
      </c>
      <c r="AB148">
        <f>+X148+Z148</f>
        <v>7865</v>
      </c>
      <c r="AC148">
        <f>+Y148+AA148</f>
        <v>414734</v>
      </c>
    </row>
    <row r="149" spans="1:10" ht="12.75">
      <c r="A149" t="s">
        <v>39</v>
      </c>
      <c r="C149">
        <v>2788</v>
      </c>
      <c r="F149">
        <f t="shared" si="5"/>
        <v>2788</v>
      </c>
      <c r="G149">
        <v>782</v>
      </c>
      <c r="I149">
        <f t="shared" si="6"/>
        <v>782</v>
      </c>
      <c r="J149">
        <f t="shared" si="7"/>
        <v>3570</v>
      </c>
    </row>
    <row r="150" spans="1:29" ht="12.75">
      <c r="A150" t="s">
        <v>40</v>
      </c>
      <c r="C150">
        <v>369</v>
      </c>
      <c r="F150">
        <f t="shared" si="5"/>
        <v>369</v>
      </c>
      <c r="G150">
        <v>128</v>
      </c>
      <c r="I150">
        <f t="shared" si="6"/>
        <v>128</v>
      </c>
      <c r="J150">
        <f t="shared" si="7"/>
        <v>497</v>
      </c>
      <c r="M150" t="s">
        <v>38</v>
      </c>
      <c r="O150">
        <v>1132</v>
      </c>
      <c r="Q150">
        <v>294</v>
      </c>
      <c r="S150">
        <f>+O150+Q150</f>
        <v>1426</v>
      </c>
      <c r="V150" t="s">
        <v>38</v>
      </c>
      <c r="X150">
        <v>1132</v>
      </c>
      <c r="Y150">
        <v>57088</v>
      </c>
      <c r="Z150">
        <v>294</v>
      </c>
      <c r="AA150">
        <v>16282</v>
      </c>
      <c r="AB150">
        <f>+X150+Z150</f>
        <v>1426</v>
      </c>
      <c r="AC150">
        <f>+Y150+AA150</f>
        <v>73370</v>
      </c>
    </row>
    <row r="151" spans="1:10" ht="12.75">
      <c r="A151" t="s">
        <v>58</v>
      </c>
      <c r="C151" s="13">
        <v>720</v>
      </c>
      <c r="D151" s="13"/>
      <c r="F151" s="13">
        <f t="shared" si="5"/>
        <v>720</v>
      </c>
      <c r="G151" s="13">
        <v>88</v>
      </c>
      <c r="I151" s="13">
        <f t="shared" si="6"/>
        <v>88</v>
      </c>
      <c r="J151" s="13">
        <f t="shared" si="7"/>
        <v>808</v>
      </c>
    </row>
    <row r="152" spans="3:29" ht="12.75">
      <c r="C152" s="12"/>
      <c r="D152" s="12"/>
      <c r="F152" s="12"/>
      <c r="G152" s="12"/>
      <c r="I152" s="12"/>
      <c r="J152" s="12"/>
      <c r="M152" t="s">
        <v>56</v>
      </c>
      <c r="O152">
        <v>2788</v>
      </c>
      <c r="Q152">
        <v>782</v>
      </c>
      <c r="S152">
        <f>+O152+Q152</f>
        <v>3570</v>
      </c>
      <c r="V152" t="s">
        <v>56</v>
      </c>
      <c r="W152" s="13"/>
      <c r="X152">
        <v>2788</v>
      </c>
      <c r="Y152">
        <v>144884</v>
      </c>
      <c r="Z152">
        <v>7820</v>
      </c>
      <c r="AA152">
        <v>42803</v>
      </c>
      <c r="AB152">
        <f>+X152+Z152</f>
        <v>10608</v>
      </c>
      <c r="AC152">
        <f>+Y152+AA152</f>
        <v>187687</v>
      </c>
    </row>
    <row r="153" spans="3:10" ht="12.75">
      <c r="C153">
        <f>SUM(C146:C151)</f>
        <v>15800</v>
      </c>
      <c r="D153">
        <f>SUM(D146:D150)</f>
        <v>0</v>
      </c>
      <c r="F153">
        <f>SUM(F146:F151)</f>
        <v>15800</v>
      </c>
      <c r="G153">
        <f>SUM(G146:G151)</f>
        <v>3218</v>
      </c>
      <c r="I153">
        <f>SUM(I146:I151)</f>
        <v>3218</v>
      </c>
      <c r="J153">
        <f>SUM(J146:J151)</f>
        <v>19018</v>
      </c>
    </row>
    <row r="154" spans="13:29" ht="12.75">
      <c r="M154" t="s">
        <v>57</v>
      </c>
      <c r="O154">
        <v>369</v>
      </c>
      <c r="Q154">
        <v>128</v>
      </c>
      <c r="S154">
        <f>+O154+Q154</f>
        <v>497</v>
      </c>
      <c r="V154" t="s">
        <v>57</v>
      </c>
      <c r="X154">
        <v>369</v>
      </c>
      <c r="Y154">
        <v>19563</v>
      </c>
      <c r="Z154">
        <v>128</v>
      </c>
      <c r="AA154">
        <v>7361</v>
      </c>
      <c r="AB154">
        <f>+X154+Z154</f>
        <v>497</v>
      </c>
      <c r="AC154">
        <f>+Y154+AA154</f>
        <v>26924</v>
      </c>
    </row>
    <row r="156" spans="13:29" ht="12.75">
      <c r="M156" t="s">
        <v>58</v>
      </c>
      <c r="O156">
        <v>720</v>
      </c>
      <c r="Q156">
        <v>88</v>
      </c>
      <c r="S156">
        <f>+O156+Q156</f>
        <v>808</v>
      </c>
      <c r="V156" t="s">
        <v>58</v>
      </c>
      <c r="X156">
        <v>720</v>
      </c>
      <c r="Y156">
        <v>38568</v>
      </c>
      <c r="Z156">
        <v>88</v>
      </c>
      <c r="AA156">
        <v>5000</v>
      </c>
      <c r="AB156">
        <f>+X156+Z156</f>
        <v>808</v>
      </c>
      <c r="AC156">
        <f>+Y156+AA156</f>
        <v>43568</v>
      </c>
    </row>
    <row r="157" spans="4:8" ht="12.75">
      <c r="D157" s="12" t="s">
        <v>41</v>
      </c>
      <c r="F157" s="12" t="s">
        <v>42</v>
      </c>
      <c r="H157" s="12" t="s">
        <v>35</v>
      </c>
    </row>
    <row r="158" spans="15:29" ht="12.75">
      <c r="O158" s="12"/>
      <c r="P158" s="12"/>
      <c r="Q158" s="12"/>
      <c r="R158" s="12"/>
      <c r="S158" s="12"/>
      <c r="X158" s="12"/>
      <c r="Y158" s="12"/>
      <c r="Z158" s="12"/>
      <c r="AA158" s="12"/>
      <c r="AB158" s="12"/>
      <c r="AC158" s="12"/>
    </row>
    <row r="159" spans="1:29" ht="12.75">
      <c r="A159" t="s">
        <v>43</v>
      </c>
      <c r="D159">
        <v>0</v>
      </c>
      <c r="E159">
        <v>661</v>
      </c>
      <c r="F159">
        <v>699</v>
      </c>
      <c r="H159">
        <f>SUM(D159+F159)</f>
        <v>699</v>
      </c>
      <c r="O159">
        <f>SUM(O145:O156)</f>
        <v>15800</v>
      </c>
      <c r="Q159">
        <f>SUM(Q145:Q156)</f>
        <v>3218</v>
      </c>
      <c r="S159">
        <f>SUM(S145:S156)</f>
        <v>19018</v>
      </c>
      <c r="X159">
        <f aca="true" t="shared" si="8" ref="X159:AC159">SUM(X146:X156)</f>
        <v>15978</v>
      </c>
      <c r="Y159">
        <f t="shared" si="8"/>
        <v>828486</v>
      </c>
      <c r="Z159">
        <f t="shared" si="8"/>
        <v>10341</v>
      </c>
      <c r="AA159">
        <f t="shared" si="8"/>
        <v>182537</v>
      </c>
      <c r="AB159">
        <f t="shared" si="8"/>
        <v>26319</v>
      </c>
      <c r="AC159">
        <f t="shared" si="8"/>
        <v>1011023</v>
      </c>
    </row>
    <row r="160" spans="1:8" ht="12.75">
      <c r="A160" t="s">
        <v>44</v>
      </c>
      <c r="D160">
        <v>0</v>
      </c>
      <c r="F160">
        <v>100</v>
      </c>
      <c r="H160">
        <f>SUM(D160+F160)</f>
        <v>100</v>
      </c>
    </row>
    <row r="161" spans="1:8" ht="12.75">
      <c r="A161" t="s">
        <v>45</v>
      </c>
      <c r="D161">
        <v>0</v>
      </c>
      <c r="F161">
        <v>149</v>
      </c>
      <c r="H161">
        <f>SUM(D161+F161)</f>
        <v>149</v>
      </c>
    </row>
    <row r="162" spans="1:8" ht="12.75">
      <c r="A162" t="s">
        <v>65</v>
      </c>
      <c r="D162">
        <v>0</v>
      </c>
      <c r="E162">
        <v>0</v>
      </c>
      <c r="F162">
        <v>11</v>
      </c>
      <c r="H162">
        <f>SUM(D162+F162)</f>
        <v>11</v>
      </c>
    </row>
    <row r="163" spans="1:8" ht="12.75">
      <c r="A163" t="s">
        <v>46</v>
      </c>
      <c r="D163" s="12">
        <v>392</v>
      </c>
      <c r="F163" s="12">
        <v>3501</v>
      </c>
      <c r="H163" s="12">
        <f>SUM(D163+F163)</f>
        <v>3893</v>
      </c>
    </row>
    <row r="164" spans="4:8" ht="12.75">
      <c r="D164">
        <f>SUM(D158:D163)</f>
        <v>392</v>
      </c>
      <c r="F164">
        <f>SUM(F158:F163)</f>
        <v>4460</v>
      </c>
      <c r="H164">
        <f>SUM(H158:H163)</f>
        <v>4852</v>
      </c>
    </row>
    <row r="169" spans="3:9" ht="12.75">
      <c r="C169" s="28" t="s">
        <v>51</v>
      </c>
      <c r="D169" s="28"/>
      <c r="F169" s="28" t="s">
        <v>50</v>
      </c>
      <c r="G169" s="28"/>
      <c r="H169" s="28" t="s">
        <v>49</v>
      </c>
      <c r="I169" s="28"/>
    </row>
    <row r="170" spans="3:9" ht="12.75">
      <c r="C170" s="12" t="s">
        <v>31</v>
      </c>
      <c r="D170" s="12" t="s">
        <v>48</v>
      </c>
      <c r="F170" s="12" t="s">
        <v>31</v>
      </c>
      <c r="G170" s="12" t="s">
        <v>48</v>
      </c>
      <c r="H170" s="12" t="s">
        <v>31</v>
      </c>
      <c r="I170" s="12" t="s">
        <v>48</v>
      </c>
    </row>
    <row r="171" ht="12.75">
      <c r="A171" s="28"/>
    </row>
    <row r="173" ht="12.75">
      <c r="A173" s="28" t="s">
        <v>72</v>
      </c>
    </row>
    <row r="174" spans="1:9" ht="12.75">
      <c r="A174" t="s">
        <v>44</v>
      </c>
      <c r="C174">
        <v>80</v>
      </c>
      <c r="D174">
        <v>4375</v>
      </c>
      <c r="F174">
        <v>20</v>
      </c>
      <c r="G174">
        <v>1098</v>
      </c>
      <c r="H174">
        <f>+C174+F174</f>
        <v>100</v>
      </c>
      <c r="I174">
        <f>+D174+G174</f>
        <v>5473</v>
      </c>
    </row>
    <row r="176" spans="1:9" ht="12.75">
      <c r="A176" t="s">
        <v>43</v>
      </c>
      <c r="C176">
        <v>548</v>
      </c>
      <c r="D176">
        <v>29982</v>
      </c>
      <c r="F176">
        <v>151</v>
      </c>
      <c r="G176">
        <v>8264</v>
      </c>
      <c r="H176">
        <f>+C176+F176</f>
        <v>699</v>
      </c>
      <c r="I176">
        <f>+D176+G176</f>
        <v>38246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NBL</dc:creator>
  <cp:keywords/>
  <dc:description/>
  <cp:lastModifiedBy>User</cp:lastModifiedBy>
  <cp:lastPrinted>2018-10-15T06:56:03Z</cp:lastPrinted>
  <dcterms:created xsi:type="dcterms:W3CDTF">2004-10-27T23:17:00Z</dcterms:created>
  <dcterms:modified xsi:type="dcterms:W3CDTF">2018-10-15T07:02:09Z</dcterms:modified>
  <cp:category/>
  <cp:version/>
  <cp:contentType/>
  <cp:contentStatus/>
</cp:coreProperties>
</file>